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Щербакова\ПФХД 2021 год\25.01.2021\"/>
    </mc:Choice>
  </mc:AlternateContent>
  <bookViews>
    <workbookView xWindow="0" yWindow="0" windowWidth="19200" windowHeight="7100" tabRatio="844" activeTab="8"/>
  </bookViews>
  <sheets>
    <sheet name="СВОД стр.1_4" sheetId="24" r:id="rId1"/>
    <sheet name="Госзадание" sheetId="35" r:id="rId2"/>
    <sheet name="Иная субсидия" sheetId="33" r:id="rId3"/>
    <sheet name="Внебюджет" sheetId="32" r:id="rId4"/>
    <sheet name="СВОД стр.5_6" sheetId="25" r:id="rId5"/>
    <sheet name="Госзадание 5,6" sheetId="29" r:id="rId6"/>
    <sheet name="Иная 5,6" sheetId="30" r:id="rId7"/>
    <sheet name="Внебюджет 5,6" sheetId="31" r:id="rId8"/>
    <sheet name="Расшифровка" sheetId="37" r:id="rId9"/>
  </sheets>
  <definedNames>
    <definedName name="_xlnm._FilterDatabase" localSheetId="1" hidden="1">Госзадание!$A$11:$P$78</definedName>
    <definedName name="_xlnm._FilterDatabase" localSheetId="2" hidden="1">'Иная субсидия'!$A$11:$AE$77</definedName>
    <definedName name="_xlnm._FilterDatabase" localSheetId="8" hidden="1">Расшифровка!#REF!</definedName>
    <definedName name="TABLE" localSheetId="3">Внебюджет!#REF!</definedName>
    <definedName name="TABLE" localSheetId="7">'Внебюджет 5,6'!#REF!</definedName>
    <definedName name="TABLE" localSheetId="5">'Госзадание 5,6'!#REF!</definedName>
    <definedName name="TABLE" localSheetId="6">'Иная 5,6'!#REF!</definedName>
    <definedName name="TABLE" localSheetId="2">'Иная субсидия'!#REF!</definedName>
    <definedName name="TABLE" localSheetId="0">'СВОД стр.1_4'!#REF!</definedName>
    <definedName name="TABLE" localSheetId="4">'СВОД стр.5_6'!#REF!</definedName>
    <definedName name="TABLE_2" localSheetId="3">Внебюджет!#REF!</definedName>
    <definedName name="TABLE_2" localSheetId="7">'Внебюджет 5,6'!#REF!</definedName>
    <definedName name="TABLE_2" localSheetId="5">'Госзадание 5,6'!#REF!</definedName>
    <definedName name="TABLE_2" localSheetId="6">'Иная 5,6'!#REF!</definedName>
    <definedName name="TABLE_2" localSheetId="2">'Иная субсидия'!#REF!</definedName>
    <definedName name="TABLE_2" localSheetId="0">'СВОД стр.1_4'!#REF!</definedName>
    <definedName name="TABLE_2" localSheetId="4">'СВОД стр.5_6'!#REF!</definedName>
    <definedName name="_xlnm.Print_Titles" localSheetId="3">Внебюджет!$8:$11</definedName>
    <definedName name="_xlnm.Print_Titles" localSheetId="7">'Внебюджет 5,6'!$4:$7</definedName>
    <definedName name="_xlnm.Print_Titles" localSheetId="5">'Госзадание 5,6'!$4:$7</definedName>
    <definedName name="_xlnm.Print_Titles" localSheetId="6">'Иная 5,6'!$4:$7</definedName>
    <definedName name="_xlnm.Print_Titles" localSheetId="2">'Иная субсидия'!$8:$11</definedName>
    <definedName name="_xlnm.Print_Titles" localSheetId="0">'СВОД стр.1_4'!$23:$26</definedName>
    <definedName name="_xlnm.Print_Titles" localSheetId="4">'СВОД стр.5_6'!$3:$6</definedName>
    <definedName name="_xlnm.Print_Area" localSheetId="3">Внебюджет!$A$1:$F$77</definedName>
    <definedName name="_xlnm.Print_Area" localSheetId="7">'Внебюджет 5,6'!$A$1:$F$35</definedName>
    <definedName name="_xlnm.Print_Area" localSheetId="1">Госзадание!$A$1:$P$78</definedName>
    <definedName name="_xlnm.Print_Area" localSheetId="5">'Госзадание 5,6'!$A$1:$N$35</definedName>
    <definedName name="_xlnm.Print_Area" localSheetId="6">'Иная 5,6'!$A$1:$W$35</definedName>
    <definedName name="_xlnm.Print_Area" localSheetId="2">'Иная субсидия'!$A$1:$Z$77</definedName>
    <definedName name="_xlnm.Print_Area" localSheetId="8">Расшифровка!$A$1:$X$61</definedName>
    <definedName name="_xlnm.Print_Area" localSheetId="0">'СВОД стр.1_4'!$A$1:$H$93</definedName>
    <definedName name="_xlnm.Print_Area" localSheetId="4">'СВОД стр.5_6'!$A$1:$L$41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6" i="25" l="1"/>
  <c r="F15" i="25"/>
  <c r="F14" i="25"/>
  <c r="F18" i="25" l="1"/>
  <c r="N32" i="30" l="1"/>
  <c r="N8" i="30"/>
  <c r="N15" i="30"/>
  <c r="N19" i="30"/>
  <c r="N21" i="30"/>
  <c r="K32" i="29"/>
  <c r="L32" i="29"/>
  <c r="M32" i="29"/>
  <c r="N32" i="29"/>
  <c r="J32" i="29"/>
  <c r="K15" i="29"/>
  <c r="L15" i="29"/>
  <c r="M15" i="29"/>
  <c r="N15" i="29"/>
  <c r="K16" i="29"/>
  <c r="L16" i="29"/>
  <c r="M16" i="29"/>
  <c r="N16" i="29"/>
  <c r="N17" i="29"/>
  <c r="J17" i="29"/>
  <c r="J16" i="29" s="1"/>
  <c r="J15" i="29" s="1"/>
  <c r="J32" i="33"/>
  <c r="E64" i="32"/>
  <c r="E14" i="32" l="1"/>
  <c r="Z77" i="33"/>
  <c r="V46" i="33"/>
  <c r="S46" i="33"/>
  <c r="R67" i="33"/>
  <c r="R46" i="33"/>
  <c r="M35" i="33"/>
  <c r="L44" i="33"/>
  <c r="L46" i="33"/>
  <c r="J47" i="33"/>
  <c r="J46" i="33"/>
  <c r="I68" i="33"/>
  <c r="I66" i="33"/>
  <c r="I62" i="33"/>
  <c r="I46" i="33"/>
  <c r="W24" i="33"/>
  <c r="X24" i="33"/>
  <c r="Y24" i="33"/>
  <c r="Z24" i="33"/>
  <c r="J24" i="33"/>
  <c r="K24" i="33"/>
  <c r="L24" i="33"/>
  <c r="M24" i="33"/>
  <c r="N24" i="33"/>
  <c r="O24" i="33"/>
  <c r="P24" i="33"/>
  <c r="Q24" i="33"/>
  <c r="R24" i="33"/>
  <c r="S24" i="33"/>
  <c r="T24" i="33"/>
  <c r="U24" i="33"/>
  <c r="S14" i="33"/>
  <c r="R14" i="33"/>
  <c r="M14" i="33"/>
  <c r="L14" i="33"/>
  <c r="J14" i="33"/>
  <c r="M34" i="35"/>
  <c r="M33" i="35" s="1"/>
  <c r="M67" i="35"/>
  <c r="M64" i="35" s="1"/>
  <c r="M68" i="35"/>
  <c r="E68" i="35" s="1"/>
  <c r="M52" i="35"/>
  <c r="M51" i="35"/>
  <c r="M37" i="35"/>
  <c r="M38" i="35"/>
  <c r="I64" i="35"/>
  <c r="I68" i="35"/>
  <c r="I67" i="35"/>
  <c r="H30" i="37"/>
  <c r="I52" i="35"/>
  <c r="I51" i="35"/>
  <c r="I46" i="35"/>
  <c r="I45" i="35"/>
  <c r="I43" i="35"/>
  <c r="I37" i="35"/>
  <c r="I38" i="35"/>
  <c r="I36" i="35"/>
  <c r="I35" i="35"/>
  <c r="I34" i="35"/>
  <c r="K8" i="37" l="1"/>
  <c r="F22" i="37" l="1"/>
  <c r="E33" i="32"/>
  <c r="E40" i="37"/>
  <c r="E17" i="37"/>
  <c r="J44" i="33" l="1"/>
  <c r="J43" i="33" s="1"/>
  <c r="E42" i="37" l="1"/>
  <c r="V8" i="37"/>
  <c r="V30" i="37"/>
  <c r="Q64" i="33" l="1"/>
  <c r="E22" i="37"/>
  <c r="D10" i="37"/>
  <c r="F15" i="31"/>
  <c r="O16" i="37" l="1"/>
  <c r="E48" i="37" l="1"/>
  <c r="T9" i="37"/>
  <c r="T30" i="37"/>
  <c r="T8" i="37" l="1"/>
  <c r="H16" i="37"/>
  <c r="E28" i="37" l="1"/>
  <c r="D36" i="37"/>
  <c r="G27" i="37" l="1"/>
  <c r="D48" i="37" l="1"/>
  <c r="D24" i="37"/>
  <c r="G24" i="37" s="1"/>
  <c r="D25" i="37"/>
  <c r="D26" i="37"/>
  <c r="D23" i="37"/>
  <c r="D21" i="37"/>
  <c r="D11" i="37"/>
  <c r="D12" i="37"/>
  <c r="D13" i="37"/>
  <c r="D14" i="37"/>
  <c r="D15" i="37"/>
  <c r="E21" i="37"/>
  <c r="E44" i="32"/>
  <c r="E43" i="32" s="1"/>
  <c r="G21" i="37" l="1"/>
  <c r="D9" i="37"/>
  <c r="F8" i="31"/>
  <c r="N8" i="29"/>
  <c r="J8" i="29"/>
  <c r="E50" i="32"/>
  <c r="E46" i="33"/>
  <c r="I33" i="35"/>
  <c r="P16" i="37" l="1"/>
  <c r="E38" i="37"/>
  <c r="E39" i="37"/>
  <c r="D33" i="37"/>
  <c r="D39" i="37"/>
  <c r="D40" i="37"/>
  <c r="K9" i="37"/>
  <c r="K16" i="37"/>
  <c r="K22" i="37"/>
  <c r="K30" i="37"/>
  <c r="E66" i="33"/>
  <c r="P64" i="33" l="1"/>
  <c r="P32" i="33" s="1"/>
  <c r="E30" i="33"/>
  <c r="E77" i="33"/>
  <c r="D37" i="37" l="1"/>
  <c r="D42" i="37"/>
  <c r="E35" i="33" l="1"/>
  <c r="E34" i="33"/>
  <c r="G42" i="37"/>
  <c r="U30" i="37"/>
  <c r="U22" i="37"/>
  <c r="U16" i="37"/>
  <c r="U9" i="37"/>
  <c r="U8" i="37" l="1"/>
  <c r="O64" i="33"/>
  <c r="O32" i="33" s="1"/>
  <c r="D17" i="37" l="1"/>
  <c r="R30" i="37"/>
  <c r="R22" i="37"/>
  <c r="R16" i="37"/>
  <c r="R9" i="37"/>
  <c r="K33" i="33"/>
  <c r="G17" i="37" l="1"/>
  <c r="G18" i="37"/>
  <c r="R8" i="37"/>
  <c r="E38" i="33" l="1"/>
  <c r="D16" i="37"/>
  <c r="F16" i="37"/>
  <c r="E15" i="37" l="1"/>
  <c r="E20" i="37"/>
  <c r="D20" i="37"/>
  <c r="E32" i="32" l="1"/>
  <c r="E13" i="32" s="1"/>
  <c r="U44" i="33" l="1"/>
  <c r="U43" i="33" s="1"/>
  <c r="J64" i="33"/>
  <c r="K64" i="33"/>
  <c r="L64" i="33"/>
  <c r="M64" i="33"/>
  <c r="N64" i="33"/>
  <c r="R64" i="33"/>
  <c r="S64" i="33"/>
  <c r="T64" i="33"/>
  <c r="U64" i="33"/>
  <c r="V64" i="33"/>
  <c r="W64" i="33"/>
  <c r="X64" i="33"/>
  <c r="Y64" i="33"/>
  <c r="Z64" i="33"/>
  <c r="Z44" i="33"/>
  <c r="Z43" i="33" s="1"/>
  <c r="U33" i="33"/>
  <c r="U32" i="33" s="1"/>
  <c r="U14" i="33" s="1"/>
  <c r="R33" i="33"/>
  <c r="S33" i="33"/>
  <c r="T33" i="33"/>
  <c r="V33" i="33"/>
  <c r="W33" i="33"/>
  <c r="X33" i="33"/>
  <c r="Y33" i="33"/>
  <c r="Z33" i="33"/>
  <c r="R44" i="33"/>
  <c r="S44" i="33"/>
  <c r="S43" i="33" s="1"/>
  <c r="T43" i="33"/>
  <c r="V44" i="33"/>
  <c r="V43" i="33" s="1"/>
  <c r="W44" i="33"/>
  <c r="W43" i="33" s="1"/>
  <c r="X44" i="33"/>
  <c r="X43" i="33" s="1"/>
  <c r="Y44" i="33"/>
  <c r="Y43" i="33" s="1"/>
  <c r="E37" i="33"/>
  <c r="M33" i="33"/>
  <c r="E33" i="33" l="1"/>
  <c r="S32" i="33"/>
  <c r="V32" i="33"/>
  <c r="X32" i="33"/>
  <c r="X14" i="33" s="1"/>
  <c r="W32" i="33"/>
  <c r="W14" i="33" s="1"/>
  <c r="Y32" i="33"/>
  <c r="Y14" i="33" s="1"/>
  <c r="R32" i="33"/>
  <c r="R43" i="33"/>
  <c r="K44" i="33"/>
  <c r="M44" i="33"/>
  <c r="M32" i="33" s="1"/>
  <c r="I44" i="33"/>
  <c r="E19" i="33"/>
  <c r="E18" i="33"/>
  <c r="E16" i="33"/>
  <c r="E15" i="33"/>
  <c r="M50" i="35"/>
  <c r="I50" i="35"/>
  <c r="M14" i="35"/>
  <c r="J14" i="35"/>
  <c r="K14" i="35"/>
  <c r="L14" i="35"/>
  <c r="I14" i="35"/>
  <c r="E33" i="35" l="1"/>
  <c r="M32" i="35"/>
  <c r="K32" i="33"/>
  <c r="E44" i="33"/>
  <c r="M43" i="33"/>
  <c r="N32" i="33"/>
  <c r="L43" i="33"/>
  <c r="L32" i="33"/>
  <c r="I43" i="33"/>
  <c r="K43" i="33"/>
  <c r="E11" i="37"/>
  <c r="E43" i="33" l="1"/>
  <c r="E49" i="37"/>
  <c r="D49" i="37"/>
  <c r="E47" i="37"/>
  <c r="D47" i="37"/>
  <c r="E46" i="37"/>
  <c r="D46" i="37"/>
  <c r="E45" i="37"/>
  <c r="D45" i="37"/>
  <c r="E44" i="37"/>
  <c r="D44" i="37"/>
  <c r="E43" i="37"/>
  <c r="D43" i="37"/>
  <c r="E41" i="37"/>
  <c r="D41" i="37"/>
  <c r="D38" i="37"/>
  <c r="E37" i="37"/>
  <c r="G37" i="37" s="1"/>
  <c r="E36" i="37"/>
  <c r="E35" i="37"/>
  <c r="D35" i="37"/>
  <c r="E34" i="37"/>
  <c r="D34" i="37"/>
  <c r="E33" i="37"/>
  <c r="E32" i="37"/>
  <c r="D32" i="37"/>
  <c r="E31" i="37"/>
  <c r="D31" i="37"/>
  <c r="E29" i="37"/>
  <c r="D29" i="37"/>
  <c r="D28" i="37"/>
  <c r="E26" i="37"/>
  <c r="E25" i="37"/>
  <c r="E24" i="37"/>
  <c r="E23" i="37"/>
  <c r="E19" i="37"/>
  <c r="E16" i="37" s="1"/>
  <c r="D19" i="37"/>
  <c r="D18" i="37"/>
  <c r="E13" i="37"/>
  <c r="E12" i="37"/>
  <c r="E10" i="37"/>
  <c r="L9" i="37"/>
  <c r="M9" i="37"/>
  <c r="N9" i="37"/>
  <c r="O9" i="37"/>
  <c r="P9" i="37"/>
  <c r="Q9" i="37"/>
  <c r="S9" i="37"/>
  <c r="W9" i="37"/>
  <c r="X9" i="37"/>
  <c r="L16" i="37"/>
  <c r="M16" i="37"/>
  <c r="N16" i="37"/>
  <c r="Q16" i="37"/>
  <c r="S16" i="37"/>
  <c r="W16" i="37"/>
  <c r="X16" i="37"/>
  <c r="L22" i="37"/>
  <c r="M22" i="37"/>
  <c r="N22" i="37"/>
  <c r="O22" i="37"/>
  <c r="P22" i="37"/>
  <c r="Q22" i="37"/>
  <c r="S22" i="37"/>
  <c r="W22" i="37"/>
  <c r="X22" i="37"/>
  <c r="L30" i="37"/>
  <c r="M30" i="37"/>
  <c r="N30" i="37"/>
  <c r="I67" i="33" s="1"/>
  <c r="O30" i="37"/>
  <c r="P30" i="37"/>
  <c r="Q30" i="37"/>
  <c r="S30" i="37"/>
  <c r="W30" i="37"/>
  <c r="X30" i="37"/>
  <c r="I64" i="33" l="1"/>
  <c r="E67" i="33"/>
  <c r="E30" i="37"/>
  <c r="G33" i="37"/>
  <c r="O8" i="37"/>
  <c r="G31" i="37"/>
  <c r="D30" i="37"/>
  <c r="W8" i="37"/>
  <c r="S8" i="37"/>
  <c r="N8" i="37"/>
  <c r="I14" i="33" s="1"/>
  <c r="I24" i="33" s="1"/>
  <c r="Q8" i="37"/>
  <c r="M8" i="37"/>
  <c r="V14" i="33" s="1"/>
  <c r="V24" i="33" s="1"/>
  <c r="X8" i="37"/>
  <c r="P8" i="37"/>
  <c r="L8" i="37"/>
  <c r="E12" i="35"/>
  <c r="E59" i="35"/>
  <c r="E74" i="24" s="1"/>
  <c r="F59" i="35"/>
  <c r="G59" i="35"/>
  <c r="E60" i="35"/>
  <c r="E75" i="24" s="1"/>
  <c r="F60" i="35"/>
  <c r="G60" i="35"/>
  <c r="E61" i="35"/>
  <c r="E76" i="24" s="1"/>
  <c r="F61" i="35"/>
  <c r="G61" i="35"/>
  <c r="E26" i="33"/>
  <c r="E26" i="35"/>
  <c r="F26" i="35"/>
  <c r="G26" i="35"/>
  <c r="H26" i="35"/>
  <c r="H32" i="35"/>
  <c r="H63" i="35"/>
  <c r="E24" i="33" l="1"/>
  <c r="E14" i="33"/>
  <c r="J21" i="30"/>
  <c r="E64" i="33"/>
  <c r="I32" i="33"/>
  <c r="E32" i="33" s="1"/>
  <c r="E47" i="24" s="1"/>
  <c r="G10" i="37"/>
  <c r="G50" i="37"/>
  <c r="G49" i="37"/>
  <c r="G48" i="37"/>
  <c r="G47" i="37"/>
  <c r="G46" i="37"/>
  <c r="G45" i="37"/>
  <c r="G44" i="37"/>
  <c r="G43" i="37"/>
  <c r="G41" i="37"/>
  <c r="G40" i="37"/>
  <c r="G39" i="37"/>
  <c r="G38" i="37"/>
  <c r="G36" i="37"/>
  <c r="G35" i="37"/>
  <c r="G34" i="37"/>
  <c r="G32" i="37"/>
  <c r="J30" i="37"/>
  <c r="I30" i="37"/>
  <c r="F30" i="37"/>
  <c r="G29" i="37"/>
  <c r="G28" i="37"/>
  <c r="G26" i="37"/>
  <c r="G25" i="37"/>
  <c r="G23" i="37"/>
  <c r="J22" i="37"/>
  <c r="I22" i="37"/>
  <c r="H22" i="37"/>
  <c r="D22" i="37"/>
  <c r="D8" i="37" s="1"/>
  <c r="G20" i="37"/>
  <c r="G19" i="37"/>
  <c r="J16" i="37"/>
  <c r="I16" i="37"/>
  <c r="G15" i="37"/>
  <c r="G14" i="37"/>
  <c r="G13" i="37"/>
  <c r="G12" i="37"/>
  <c r="G11" i="37"/>
  <c r="J9" i="37"/>
  <c r="I9" i="37"/>
  <c r="H9" i="37"/>
  <c r="F9" i="37"/>
  <c r="E9" i="37"/>
  <c r="E8" i="37" s="1"/>
  <c r="J19" i="30" l="1"/>
  <c r="F21" i="30"/>
  <c r="I32" i="35"/>
  <c r="E32" i="35" s="1"/>
  <c r="G16" i="37"/>
  <c r="G22" i="37"/>
  <c r="G30" i="37"/>
  <c r="H8" i="37"/>
  <c r="J8" i="37"/>
  <c r="F8" i="37"/>
  <c r="I8" i="37"/>
  <c r="G9" i="37"/>
  <c r="J15" i="30" l="1"/>
  <c r="F19" i="30"/>
  <c r="G8" i="37"/>
  <c r="E41" i="24"/>
  <c r="J32" i="30" l="1"/>
  <c r="F32" i="30" s="1"/>
  <c r="J8" i="30"/>
  <c r="F8" i="30" s="1"/>
  <c r="F15" i="30"/>
  <c r="E31" i="33"/>
  <c r="E76" i="33"/>
  <c r="E75" i="33"/>
  <c r="E74" i="33"/>
  <c r="E73" i="33"/>
  <c r="E72" i="33"/>
  <c r="E71" i="33"/>
  <c r="E70" i="33"/>
  <c r="E69" i="33"/>
  <c r="E68" i="33"/>
  <c r="E65" i="33"/>
  <c r="E63" i="33"/>
  <c r="E62" i="33"/>
  <c r="E58" i="33"/>
  <c r="E57" i="33"/>
  <c r="E56" i="33"/>
  <c r="E55" i="33"/>
  <c r="E54" i="33"/>
  <c r="E53" i="33"/>
  <c r="E52" i="33"/>
  <c r="E51" i="33"/>
  <c r="E50" i="33"/>
  <c r="E49" i="33"/>
  <c r="E48" i="33"/>
  <c r="E47" i="33"/>
  <c r="E45" i="33"/>
  <c r="E42" i="33"/>
  <c r="E41" i="33"/>
  <c r="E40" i="33"/>
  <c r="E39" i="33"/>
  <c r="E36" i="33"/>
  <c r="E29" i="33"/>
  <c r="E28" i="33"/>
  <c r="E27" i="33"/>
  <c r="E25" i="33"/>
  <c r="E23" i="33"/>
  <c r="E22" i="33"/>
  <c r="E21" i="33"/>
  <c r="E20" i="33"/>
  <c r="E17" i="33"/>
  <c r="F9" i="30"/>
  <c r="G9" i="30"/>
  <c r="H9" i="30"/>
  <c r="I9" i="30"/>
  <c r="F10" i="30"/>
  <c r="G10" i="30"/>
  <c r="H10" i="30"/>
  <c r="I10" i="30"/>
  <c r="F11" i="30"/>
  <c r="G11" i="30"/>
  <c r="H11" i="30"/>
  <c r="I11" i="30"/>
  <c r="G15" i="30"/>
  <c r="H15" i="30"/>
  <c r="I15" i="30"/>
  <c r="F16" i="30"/>
  <c r="G16" i="30"/>
  <c r="H16" i="30"/>
  <c r="I16" i="30"/>
  <c r="F17" i="30"/>
  <c r="G17" i="30"/>
  <c r="H17" i="30"/>
  <c r="I17" i="30"/>
  <c r="F18" i="30"/>
  <c r="G18" i="30"/>
  <c r="H18" i="30"/>
  <c r="I18" i="30"/>
  <c r="G19" i="30"/>
  <c r="H19" i="30"/>
  <c r="I19" i="30"/>
  <c r="G21" i="30"/>
  <c r="H21" i="30"/>
  <c r="I21" i="30"/>
  <c r="F22" i="30"/>
  <c r="G22" i="30"/>
  <c r="H22" i="30"/>
  <c r="I22" i="30"/>
  <c r="F23" i="30"/>
  <c r="G23" i="30"/>
  <c r="H23" i="30"/>
  <c r="I23" i="30"/>
  <c r="F25" i="30"/>
  <c r="G25" i="30"/>
  <c r="H25" i="30"/>
  <c r="I25" i="30"/>
  <c r="F26" i="30"/>
  <c r="G26" i="30"/>
  <c r="H26" i="30"/>
  <c r="I26" i="30"/>
  <c r="F27" i="30"/>
  <c r="G27" i="30"/>
  <c r="H27" i="30"/>
  <c r="I27" i="30"/>
  <c r="F28" i="30"/>
  <c r="G28" i="30"/>
  <c r="H28" i="30"/>
  <c r="I28" i="30"/>
  <c r="F29" i="30"/>
  <c r="G29" i="30"/>
  <c r="H29" i="30"/>
  <c r="I29" i="30"/>
  <c r="F31" i="30"/>
  <c r="G31" i="30"/>
  <c r="H31" i="30"/>
  <c r="I31" i="30"/>
  <c r="G32" i="30"/>
  <c r="H32" i="30"/>
  <c r="I32" i="30"/>
  <c r="F33" i="30"/>
  <c r="G33" i="30"/>
  <c r="H33" i="30"/>
  <c r="I33" i="30"/>
  <c r="F34" i="30"/>
  <c r="G34" i="30"/>
  <c r="H34" i="30"/>
  <c r="I34" i="30"/>
  <c r="F35" i="30"/>
  <c r="G35" i="30"/>
  <c r="H35" i="30"/>
  <c r="I35" i="30"/>
  <c r="G8" i="30"/>
  <c r="H8" i="30"/>
  <c r="I8" i="30"/>
  <c r="F35" i="29"/>
  <c r="G35" i="29"/>
  <c r="G34" i="25" s="1"/>
  <c r="H35" i="29"/>
  <c r="I35" i="29"/>
  <c r="I34" i="25" s="1"/>
  <c r="F34" i="29"/>
  <c r="G34" i="29"/>
  <c r="H34" i="29"/>
  <c r="I34" i="29"/>
  <c r="I33" i="25" s="1"/>
  <c r="F33" i="29"/>
  <c r="F32" i="25" s="1"/>
  <c r="G33" i="29"/>
  <c r="H33" i="29"/>
  <c r="I33" i="29"/>
  <c r="F28" i="29"/>
  <c r="F27" i="25" s="1"/>
  <c r="G28" i="29"/>
  <c r="G27" i="25" s="1"/>
  <c r="H28" i="29"/>
  <c r="I28" i="29"/>
  <c r="F29" i="29"/>
  <c r="F28" i="25" s="1"/>
  <c r="G29" i="29"/>
  <c r="G28" i="25" s="1"/>
  <c r="H29" i="29"/>
  <c r="I29" i="29"/>
  <c r="I28" i="25" s="1"/>
  <c r="F31" i="29"/>
  <c r="F30" i="25" s="1"/>
  <c r="G31" i="29"/>
  <c r="G30" i="25" s="1"/>
  <c r="H31" i="29"/>
  <c r="I31" i="29"/>
  <c r="F32" i="29"/>
  <c r="G32" i="29"/>
  <c r="G31" i="25" s="1"/>
  <c r="H32" i="29"/>
  <c r="I32" i="29"/>
  <c r="I31" i="25" s="1"/>
  <c r="F15" i="29"/>
  <c r="G15" i="29"/>
  <c r="G14" i="25" s="1"/>
  <c r="H15" i="29"/>
  <c r="I15" i="29"/>
  <c r="I14" i="25" s="1"/>
  <c r="F16" i="29"/>
  <c r="G16" i="29"/>
  <c r="G15" i="25" s="1"/>
  <c r="H16" i="29"/>
  <c r="I16" i="29"/>
  <c r="F17" i="29"/>
  <c r="G17" i="29"/>
  <c r="G16" i="25" s="1"/>
  <c r="H17" i="29"/>
  <c r="I17" i="29"/>
  <c r="I16" i="25" s="1"/>
  <c r="F18" i="29"/>
  <c r="F17" i="25" s="1"/>
  <c r="G18" i="29"/>
  <c r="G17" i="25" s="1"/>
  <c r="H18" i="29"/>
  <c r="I18" i="29"/>
  <c r="F19" i="29"/>
  <c r="F19" i="25" s="1"/>
  <c r="G19" i="29"/>
  <c r="G18" i="25" s="1"/>
  <c r="H19" i="29"/>
  <c r="I19" i="29"/>
  <c r="I18" i="25" s="1"/>
  <c r="F20" i="29"/>
  <c r="G20" i="29"/>
  <c r="G19" i="25" s="1"/>
  <c r="H20" i="29"/>
  <c r="I20" i="29"/>
  <c r="F22" i="29"/>
  <c r="F21" i="25" s="1"/>
  <c r="G22" i="29"/>
  <c r="G21" i="25" s="1"/>
  <c r="H22" i="29"/>
  <c r="I22" i="29"/>
  <c r="I21" i="25" s="1"/>
  <c r="F23" i="29"/>
  <c r="F22" i="25" s="1"/>
  <c r="G23" i="29"/>
  <c r="G22" i="25" s="1"/>
  <c r="H23" i="29"/>
  <c r="H22" i="25" s="1"/>
  <c r="I23" i="29"/>
  <c r="I22" i="25" s="1"/>
  <c r="F25" i="29"/>
  <c r="F24" i="25" s="1"/>
  <c r="G25" i="29"/>
  <c r="G24" i="25" s="1"/>
  <c r="H25" i="29"/>
  <c r="H24" i="25" s="1"/>
  <c r="I25" i="29"/>
  <c r="F26" i="29"/>
  <c r="F25" i="25" s="1"/>
  <c r="G26" i="29"/>
  <c r="G25" i="25" s="1"/>
  <c r="H26" i="29"/>
  <c r="H25" i="25" s="1"/>
  <c r="I26" i="29"/>
  <c r="I25" i="25" s="1"/>
  <c r="F27" i="29"/>
  <c r="F26" i="25" s="1"/>
  <c r="G27" i="29"/>
  <c r="G26" i="25" s="1"/>
  <c r="H27" i="29"/>
  <c r="H26" i="25" s="1"/>
  <c r="I27" i="29"/>
  <c r="I26" i="25" s="1"/>
  <c r="F9" i="29"/>
  <c r="F8" i="25" s="1"/>
  <c r="G9" i="29"/>
  <c r="H9" i="29"/>
  <c r="H8" i="25" s="1"/>
  <c r="I9" i="29"/>
  <c r="F10" i="29"/>
  <c r="F9" i="25" s="1"/>
  <c r="G10" i="29"/>
  <c r="G9" i="25" s="1"/>
  <c r="H10" i="29"/>
  <c r="H9" i="25" s="1"/>
  <c r="I10" i="29"/>
  <c r="I9" i="25" s="1"/>
  <c r="F11" i="29"/>
  <c r="F10" i="25" s="1"/>
  <c r="G11" i="29"/>
  <c r="G10" i="25" s="1"/>
  <c r="H11" i="29"/>
  <c r="H10" i="25" s="1"/>
  <c r="I11" i="29"/>
  <c r="I10" i="25" s="1"/>
  <c r="G8" i="29"/>
  <c r="H8" i="29"/>
  <c r="I8" i="29"/>
  <c r="F8" i="29"/>
  <c r="H72" i="35"/>
  <c r="H71" i="35"/>
  <c r="H70" i="35"/>
  <c r="H69" i="35"/>
  <c r="H67" i="35"/>
  <c r="H66" i="35"/>
  <c r="H65" i="35"/>
  <c r="H64" i="35"/>
  <c r="E74" i="35"/>
  <c r="E88" i="24" s="1"/>
  <c r="F74" i="35"/>
  <c r="G74" i="35"/>
  <c r="E75" i="35"/>
  <c r="E89" i="24" s="1"/>
  <c r="F75" i="35"/>
  <c r="G75" i="35"/>
  <c r="E76" i="35"/>
  <c r="F76" i="35"/>
  <c r="G76" i="35"/>
  <c r="E77" i="35"/>
  <c r="F77" i="35"/>
  <c r="G77" i="35"/>
  <c r="E78" i="35"/>
  <c r="E92" i="24" s="1"/>
  <c r="F78" i="35"/>
  <c r="G78" i="35"/>
  <c r="E57" i="35"/>
  <c r="F57" i="35"/>
  <c r="G57" i="35"/>
  <c r="E58" i="35"/>
  <c r="E73" i="24" s="1"/>
  <c r="F58" i="35"/>
  <c r="G58" i="35"/>
  <c r="E62" i="35"/>
  <c r="E77" i="24" s="1"/>
  <c r="F62" i="35"/>
  <c r="G62" i="35"/>
  <c r="E63" i="35"/>
  <c r="F63" i="35"/>
  <c r="G63" i="35"/>
  <c r="E64" i="35"/>
  <c r="E79" i="24" s="1"/>
  <c r="F64" i="35"/>
  <c r="G64" i="35"/>
  <c r="E65" i="35"/>
  <c r="E80" i="24" s="1"/>
  <c r="F65" i="35"/>
  <c r="G65" i="35"/>
  <c r="E66" i="35"/>
  <c r="E81" i="24" s="1"/>
  <c r="F66" i="35"/>
  <c r="G66" i="35"/>
  <c r="E67" i="35"/>
  <c r="E82" i="24" s="1"/>
  <c r="F67" i="35"/>
  <c r="G67" i="35"/>
  <c r="E69" i="35"/>
  <c r="E83" i="24" s="1"/>
  <c r="F69" i="35"/>
  <c r="G69" i="35"/>
  <c r="E70" i="35"/>
  <c r="E84" i="24" s="1"/>
  <c r="F70" i="35"/>
  <c r="G70" i="35"/>
  <c r="E71" i="35"/>
  <c r="F71" i="35"/>
  <c r="G71" i="35"/>
  <c r="E72" i="35"/>
  <c r="F72" i="35"/>
  <c r="G72" i="35"/>
  <c r="E73" i="35"/>
  <c r="E87" i="24" s="1"/>
  <c r="F73" i="35"/>
  <c r="G73" i="35"/>
  <c r="E46" i="35"/>
  <c r="F46" i="35"/>
  <c r="G46" i="35"/>
  <c r="E47" i="35"/>
  <c r="E62" i="24" s="1"/>
  <c r="F47" i="35"/>
  <c r="G47" i="35"/>
  <c r="E48" i="35"/>
  <c r="F48" i="35"/>
  <c r="G48" i="35"/>
  <c r="E49" i="35"/>
  <c r="F49" i="35"/>
  <c r="G49" i="35"/>
  <c r="E50" i="35"/>
  <c r="E65" i="24" s="1"/>
  <c r="F50" i="35"/>
  <c r="G50" i="35"/>
  <c r="E51" i="35"/>
  <c r="E66" i="24" s="1"/>
  <c r="F51" i="35"/>
  <c r="G51" i="35"/>
  <c r="E52" i="35"/>
  <c r="F52" i="35"/>
  <c r="G52" i="35"/>
  <c r="E53" i="35"/>
  <c r="F53" i="35"/>
  <c r="G53" i="35"/>
  <c r="E54" i="35"/>
  <c r="E69" i="24" s="1"/>
  <c r="F54" i="35"/>
  <c r="G54" i="35"/>
  <c r="E55" i="35"/>
  <c r="E70" i="24" s="1"/>
  <c r="F55" i="35"/>
  <c r="G55" i="35"/>
  <c r="E56" i="35"/>
  <c r="F56" i="35"/>
  <c r="G56" i="35"/>
  <c r="E31" i="35"/>
  <c r="E46" i="24" s="1"/>
  <c r="F31" i="35"/>
  <c r="G31" i="35"/>
  <c r="F32" i="35"/>
  <c r="G32" i="35"/>
  <c r="F33" i="35"/>
  <c r="G33" i="35"/>
  <c r="E34" i="35"/>
  <c r="F34" i="35"/>
  <c r="G34" i="35"/>
  <c r="E35" i="35"/>
  <c r="E50" i="24" s="1"/>
  <c r="F35" i="35"/>
  <c r="G35" i="35"/>
  <c r="E36" i="35"/>
  <c r="F36" i="35"/>
  <c r="G36" i="35"/>
  <c r="E37" i="35"/>
  <c r="F37" i="35"/>
  <c r="G37" i="35"/>
  <c r="E38" i="35"/>
  <c r="F38" i="35"/>
  <c r="G38" i="35"/>
  <c r="E39" i="35"/>
  <c r="F39" i="35"/>
  <c r="G39" i="35"/>
  <c r="E40" i="35"/>
  <c r="F40" i="35"/>
  <c r="G40" i="35"/>
  <c r="E41" i="35"/>
  <c r="F41" i="35"/>
  <c r="G41" i="35"/>
  <c r="E42" i="35"/>
  <c r="F42" i="35"/>
  <c r="G42" i="35"/>
  <c r="E43" i="35"/>
  <c r="F43" i="35"/>
  <c r="G43" i="35"/>
  <c r="F44" i="35"/>
  <c r="G44" i="35"/>
  <c r="E45" i="35"/>
  <c r="F45" i="35"/>
  <c r="G45" i="35"/>
  <c r="H30" i="35"/>
  <c r="G30" i="35"/>
  <c r="F30" i="35"/>
  <c r="E30" i="35"/>
  <c r="H29" i="35"/>
  <c r="G29" i="35"/>
  <c r="F29" i="35"/>
  <c r="E29" i="35"/>
  <c r="H28" i="35"/>
  <c r="G28" i="35"/>
  <c r="F28" i="35"/>
  <c r="E28" i="35"/>
  <c r="H27" i="35"/>
  <c r="G27" i="35"/>
  <c r="F27" i="35"/>
  <c r="E27" i="35"/>
  <c r="F25" i="35"/>
  <c r="G25" i="35"/>
  <c r="H25" i="35"/>
  <c r="E25" i="35"/>
  <c r="E13" i="35"/>
  <c r="F13" i="35"/>
  <c r="G13" i="35"/>
  <c r="H13" i="35"/>
  <c r="E14" i="35"/>
  <c r="F14" i="35"/>
  <c r="G14" i="35"/>
  <c r="H14" i="35"/>
  <c r="E15" i="35"/>
  <c r="F15" i="35"/>
  <c r="G15" i="35"/>
  <c r="H15" i="35"/>
  <c r="E16" i="35"/>
  <c r="F16" i="35"/>
  <c r="G16" i="35"/>
  <c r="H16" i="35"/>
  <c r="E17" i="35"/>
  <c r="F17" i="35"/>
  <c r="G17" i="35"/>
  <c r="H17" i="35"/>
  <c r="E18" i="35"/>
  <c r="F18" i="35"/>
  <c r="G18" i="35"/>
  <c r="H18" i="35"/>
  <c r="E19" i="35"/>
  <c r="F19" i="35"/>
  <c r="G19" i="35"/>
  <c r="H19" i="35"/>
  <c r="E20" i="35"/>
  <c r="F20" i="35"/>
  <c r="G20" i="35"/>
  <c r="H20" i="35"/>
  <c r="E21" i="35"/>
  <c r="F21" i="35"/>
  <c r="G21" i="35"/>
  <c r="H21" i="35"/>
  <c r="E22" i="35"/>
  <c r="F22" i="35"/>
  <c r="G22" i="35"/>
  <c r="H22" i="35"/>
  <c r="E23" i="35"/>
  <c r="F23" i="35"/>
  <c r="G23" i="35"/>
  <c r="H23" i="35"/>
  <c r="E24" i="35"/>
  <c r="F24" i="35"/>
  <c r="G24" i="35"/>
  <c r="H24" i="35"/>
  <c r="F12" i="35"/>
  <c r="G12" i="35"/>
  <c r="H12" i="35"/>
  <c r="H33" i="25"/>
  <c r="H34" i="25"/>
  <c r="H32" i="25"/>
  <c r="H31" i="25"/>
  <c r="H27" i="25"/>
  <c r="I27" i="25"/>
  <c r="H28" i="25"/>
  <c r="H30" i="25"/>
  <c r="I30" i="25"/>
  <c r="H14" i="25"/>
  <c r="H15" i="25"/>
  <c r="I15" i="25"/>
  <c r="H16" i="25"/>
  <c r="H17" i="25"/>
  <c r="I17" i="25"/>
  <c r="H18" i="25"/>
  <c r="H19" i="25"/>
  <c r="I19" i="25"/>
  <c r="H21" i="25"/>
  <c r="I24" i="25"/>
  <c r="I8" i="25"/>
  <c r="I32" i="25" l="1"/>
  <c r="G32" i="25"/>
  <c r="F7" i="25"/>
  <c r="E61" i="24"/>
  <c r="E44" i="35"/>
  <c r="E59" i="24" s="1"/>
  <c r="E85" i="24"/>
  <c r="F31" i="25"/>
  <c r="E54" i="24"/>
  <c r="E36" i="24"/>
  <c r="E32" i="24"/>
  <c r="E31" i="24"/>
  <c r="E40" i="24"/>
  <c r="E45" i="24"/>
  <c r="E42" i="24"/>
  <c r="G33" i="25"/>
  <c r="F33" i="25"/>
  <c r="E91" i="24"/>
  <c r="G8" i="25"/>
  <c r="E55" i="24"/>
  <c r="E51" i="24"/>
  <c r="E37" i="24"/>
  <c r="E33" i="24"/>
  <c r="E30" i="24"/>
  <c r="E71" i="24"/>
  <c r="E67" i="24"/>
  <c r="E63" i="24"/>
  <c r="E78" i="24"/>
  <c r="E60" i="24"/>
  <c r="E56" i="24"/>
  <c r="E52" i="24"/>
  <c r="E48" i="24"/>
  <c r="E38" i="24"/>
  <c r="E34" i="24"/>
  <c r="E29" i="24"/>
  <c r="E43" i="24"/>
  <c r="E39" i="24"/>
  <c r="E35" i="24"/>
  <c r="E57" i="24"/>
  <c r="E53" i="24"/>
  <c r="E49" i="24"/>
  <c r="E86" i="24"/>
  <c r="E44" i="24"/>
  <c r="E68" i="24"/>
  <c r="E64" i="24"/>
  <c r="E72" i="24"/>
  <c r="E90" i="24"/>
  <c r="F34" i="25"/>
  <c r="E58" i="24"/>
</calcChain>
</file>

<file path=xl/sharedStrings.xml><?xml version="1.0" encoding="utf-8"?>
<sst xmlns="http://schemas.openxmlformats.org/spreadsheetml/2006/main" count="1953" uniqueCount="457">
  <si>
    <t>Наименование показателя</t>
  </si>
  <si>
    <t>Код строки</t>
  </si>
  <si>
    <t>текущий финансовый год</t>
  </si>
  <si>
    <t>первый год планового периода</t>
  </si>
  <si>
    <t>второй год планового периода</t>
  </si>
  <si>
    <t>за пределами планового периода</t>
  </si>
  <si>
    <t>Сумма</t>
  </si>
  <si>
    <t>1</t>
  </si>
  <si>
    <t>2</t>
  </si>
  <si>
    <t>3</t>
  </si>
  <si>
    <t>4</t>
  </si>
  <si>
    <t>5</t>
  </si>
  <si>
    <t>6</t>
  </si>
  <si>
    <t>7</t>
  </si>
  <si>
    <t>8</t>
  </si>
  <si>
    <t>(подпись)</t>
  </si>
  <si>
    <t>(расшифровка подписи)</t>
  </si>
  <si>
    <t>Коды</t>
  </si>
  <si>
    <t>по ОКЕИ</t>
  </si>
  <si>
    <t>Раздел 1. Поступления и выплаты</t>
  </si>
  <si>
    <t>0001</t>
  </si>
  <si>
    <t>х</t>
  </si>
  <si>
    <t>0002</t>
  </si>
  <si>
    <t>Доходы, всего:</t>
  </si>
  <si>
    <t>1000</t>
  </si>
  <si>
    <t>1100</t>
  </si>
  <si>
    <t>120</t>
  </si>
  <si>
    <t>в том числе:</t>
  </si>
  <si>
    <t>доходы от оказания услуг, работ, компенсации затрат учреждений, всего</t>
  </si>
  <si>
    <t>1200</t>
  </si>
  <si>
    <t>130</t>
  </si>
  <si>
    <t>1210</t>
  </si>
  <si>
    <t>доходы от штрафов, пеней, иных сумм принудительного изъятия, всего</t>
  </si>
  <si>
    <t>1300</t>
  </si>
  <si>
    <t>140</t>
  </si>
  <si>
    <t>безвозмездные денежные поступления, всего</t>
  </si>
  <si>
    <t>1400</t>
  </si>
  <si>
    <t>150</t>
  </si>
  <si>
    <t>прочие доходы, всего</t>
  </si>
  <si>
    <t>1500</t>
  </si>
  <si>
    <t>180</t>
  </si>
  <si>
    <t>целевые субсидии</t>
  </si>
  <si>
    <t>субсидии на осуществление капитальных вложений</t>
  </si>
  <si>
    <t>доходы от операций с активами, всего</t>
  </si>
  <si>
    <t>1900</t>
  </si>
  <si>
    <t>1980</t>
  </si>
  <si>
    <t>1981</t>
  </si>
  <si>
    <t>510</t>
  </si>
  <si>
    <t>Расходы, всего</t>
  </si>
  <si>
    <t>2000</t>
  </si>
  <si>
    <t>в том числе:
на выплаты персоналу, всего</t>
  </si>
  <si>
    <t>2100</t>
  </si>
  <si>
    <t>в том числе:
оплата труда</t>
  </si>
  <si>
    <t>2110</t>
  </si>
  <si>
    <t>111</t>
  </si>
  <si>
    <t>прочие выплаты персоналу, в том числе компенсационного характера</t>
  </si>
  <si>
    <t>2120</t>
  </si>
  <si>
    <t>112</t>
  </si>
  <si>
    <t>иные выплаты, за исключением фонда оплаты труда учреждения, для выполнения отдельных полномочий</t>
  </si>
  <si>
    <t>2130</t>
  </si>
  <si>
    <t>113</t>
  </si>
  <si>
    <t>взносы по обязательному социальному страхованию на выплаты по оплате труда работников и иные выплаты работникам учреждений, всего</t>
  </si>
  <si>
    <t>2140</t>
  </si>
  <si>
    <t>119</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</si>
  <si>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</si>
  <si>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</si>
  <si>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</si>
  <si>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</si>
  <si>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</si>
  <si>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</si>
  <si>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выплата стипендий, осуществление иных расходов на социальную поддержку обучающихся за счет средств стипендиального фонда</t>
  </si>
  <si>
    <t>2220</t>
  </si>
  <si>
    <t>340</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</si>
  <si>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</si>
  <si>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2230</t>
  </si>
  <si>
    <t>350</t>
  </si>
  <si>
    <t>уплата налогов, сборов и иных платежей, всего</t>
  </si>
  <si>
    <t>2300</t>
  </si>
  <si>
    <t>850</t>
  </si>
  <si>
    <t>из них:
налог на имущество организаций и земельный налог</t>
  </si>
  <si>
    <t>2310</t>
  </si>
  <si>
    <t>851</t>
  </si>
  <si>
    <t>иные налоги (включаемые в состав расходов) в бюджеты бюджетной системы Российской Федерации, а также государственная пошлина</t>
  </si>
  <si>
    <t>2320</t>
  </si>
  <si>
    <t>852</t>
  </si>
  <si>
    <t>уплата штрафов (в том числе административных), пеней, иных платежей</t>
  </si>
  <si>
    <t>2330</t>
  </si>
  <si>
    <t>853</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</si>
  <si>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</si>
  <si>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</si>
  <si>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</si>
  <si>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</si>
  <si>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</si>
  <si>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2600</t>
  </si>
  <si>
    <t>в том числе:
закупку научно-исследовательских и опытно-конструкторских работ</t>
  </si>
  <si>
    <t>2610</t>
  </si>
  <si>
    <t>241</t>
  </si>
  <si>
    <t>закупку товаров, работ, услуг в целях капитального ремонта государственного (муниципального) имущества</t>
  </si>
  <si>
    <t>2630</t>
  </si>
  <si>
    <t>243</t>
  </si>
  <si>
    <t>прочую закупку товаров, работ и услуг, всего</t>
  </si>
  <si>
    <t>2640</t>
  </si>
  <si>
    <t>244</t>
  </si>
  <si>
    <t>из них:</t>
  </si>
  <si>
    <t>капитальные вложения в объекты государственной (муниципальной) собственности, всего</t>
  </si>
  <si>
    <t>2650</t>
  </si>
  <si>
    <t>400</t>
  </si>
  <si>
    <t>в том числе:
приобретение объектов недвижимого имущества государственными (муниципальными) учреждениями</t>
  </si>
  <si>
    <t>2651</t>
  </si>
  <si>
    <t>406</t>
  </si>
  <si>
    <t>строительство (реконструкция) объектов недвижимого имущества государственными (муниципальными) учреждениями</t>
  </si>
  <si>
    <t>2652</t>
  </si>
  <si>
    <t>407</t>
  </si>
  <si>
    <t>3000</t>
  </si>
  <si>
    <t>100</t>
  </si>
  <si>
    <t>3010</t>
  </si>
  <si>
    <t>3020</t>
  </si>
  <si>
    <t>3030</t>
  </si>
  <si>
    <t>4000</t>
  </si>
  <si>
    <t>из них:
возврат в бюджет средств субсидии</t>
  </si>
  <si>
    <t>4010</t>
  </si>
  <si>
    <t>610</t>
  </si>
  <si>
    <t>№
п/п</t>
  </si>
  <si>
    <t>Коды
строк</t>
  </si>
  <si>
    <t>Год
начала закупки</t>
  </si>
  <si>
    <t>(текущий финансовый год)</t>
  </si>
  <si>
    <t>(первый год планового периода)</t>
  </si>
  <si>
    <t>(второй год планового периода)</t>
  </si>
  <si>
    <t>26000</t>
  </si>
  <si>
    <t>1.1</t>
  </si>
  <si>
    <t>26100</t>
  </si>
  <si>
    <t>1.2</t>
  </si>
  <si>
    <t>26200</t>
  </si>
  <si>
    <t>1.3</t>
  </si>
  <si>
    <t>1.4</t>
  </si>
  <si>
    <t>26300</t>
  </si>
  <si>
    <t>26400</t>
  </si>
  <si>
    <t>1.4.1</t>
  </si>
  <si>
    <t>26410</t>
  </si>
  <si>
    <t>в том числе:
за счет субсидий, предоставляемых на финансовое обеспечение выполнения государственного (муниципального) задания</t>
  </si>
  <si>
    <t>1.4.1.1</t>
  </si>
  <si>
    <t>в том числе:
в соответствии с Федеральным законом № 44-ФЗ</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</si>
  <si>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</si>
  <si>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</si>
  <si>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</si>
  <si>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</si>
  <si>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</si>
  <si>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</si>
  <si>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</si>
  <si>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</si>
  <si>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1.4.2.2</t>
  </si>
  <si>
    <t>26422</t>
  </si>
  <si>
    <t>1.4.3</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</si>
  <si>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</si>
  <si>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</si>
  <si>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</si>
  <si>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</si>
  <si>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</si>
  <si>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</si>
  <si>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</si>
  <si>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</si>
  <si>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</si>
  <si>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</si>
  <si>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</si>
  <si>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</si>
  <si>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</si>
  <si>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</si>
  <si>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в соответствии с Федеральным законом № 223-ФЗ</t>
  </si>
  <si>
    <t>26452</t>
  </si>
  <si>
    <t>26500</t>
  </si>
  <si>
    <t>в том числе по году начала закупки:</t>
  </si>
  <si>
    <t>26510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</si>
  <si>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</si>
  <si>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26600</t>
  </si>
  <si>
    <t>26610</t>
  </si>
  <si>
    <t>(должность)</t>
  </si>
  <si>
    <t>Исполнитель</t>
  </si>
  <si>
    <t>(фамилия, инициалы)</t>
  </si>
  <si>
    <t>(телефон)</t>
  </si>
  <si>
    <r>
      <t>_____</t>
    </r>
    <r>
      <rPr>
        <vertAlign val="superscript"/>
        <sz val="7"/>
        <rFont val="Times New Roman"/>
        <family val="1"/>
        <charset val="204"/>
      </rPr>
      <t>1</t>
    </r>
    <r>
      <rPr>
        <sz val="7"/>
        <color indexed="9"/>
        <rFont val="Times New Roman"/>
        <family val="1"/>
        <charset val="204"/>
      </rPr>
      <t>_</t>
    </r>
    <r>
      <rPr>
        <sz val="7"/>
        <rFont val="Times New Roman"/>
        <family val="1"/>
        <charset val="204"/>
      </rPr>
      <t>В случае утверждения закона (решения) о бюджете на текущий финансовый год и плановый период.</t>
    </r>
  </si>
  <si>
    <r>
      <t>_____</t>
    </r>
    <r>
      <rPr>
        <vertAlign val="superscript"/>
        <sz val="7"/>
        <rFont val="Times New Roman"/>
        <family val="1"/>
        <charset val="204"/>
      </rPr>
      <t>2</t>
    </r>
    <r>
      <rPr>
        <sz val="7"/>
        <color indexed="9"/>
        <rFont val="Times New Roman"/>
        <family val="1"/>
        <charset val="204"/>
      </rPr>
      <t>_</t>
    </r>
    <r>
      <rPr>
        <sz val="7"/>
        <rFont val="Times New Roman"/>
        <family val="1"/>
        <charset val="204"/>
      </rPr>
      <t>Указывается дата подписания Плана, а в случае утверждения Плана уполномоченным лицом учреждения - дата утверждения Плана.</t>
    </r>
  </si>
  <si>
    <r>
      <t>_____</t>
    </r>
    <r>
      <rPr>
        <vertAlign val="superscript"/>
        <sz val="7"/>
        <rFont val="Times New Roman"/>
        <family val="1"/>
        <charset val="204"/>
      </rPr>
      <t>3</t>
    </r>
    <r>
      <rPr>
        <sz val="7"/>
        <color indexed="9"/>
        <rFont val="Times New Roman"/>
        <family val="1"/>
        <charset val="204"/>
      </rPr>
      <t>_</t>
    </r>
    <r>
      <rPr>
        <sz val="7"/>
        <rFont val="Times New Roman"/>
        <family val="1"/>
        <charset val="204"/>
      </rPr>
      <t>В графе 3 отражаются:</t>
    </r>
  </si>
  <si>
    <r>
      <t>_____</t>
    </r>
    <r>
      <rPr>
        <sz val="7"/>
        <rFont val="Times New Roman"/>
        <family val="1"/>
        <charset val="204"/>
      </rPr>
      <t>по строкам 1100 - 1900 - коды аналитической группы подвида доходов бюджетов классификации доходов бюджетов;</t>
    </r>
  </si>
  <si>
    <r>
      <t>_____</t>
    </r>
    <r>
      <rPr>
        <sz val="7"/>
        <rFont val="Times New Roman"/>
        <family val="1"/>
        <charset val="204"/>
      </rPr>
      <t>по строкам 1980 - 1990 - коды аналитической группы вида источников финансирования дефицитов бюджетов классификации источников финансирования дефицитов бюджетов;</t>
    </r>
  </si>
  <si>
    <r>
      <t>_____</t>
    </r>
    <r>
      <rPr>
        <sz val="7"/>
        <rFont val="Times New Roman"/>
        <family val="1"/>
        <charset val="204"/>
      </rPr>
      <t>по строкам 2000 - 2652 - коды видов расходов бюджетов классификации расходов бюджетов;</t>
    </r>
  </si>
  <si>
    <r>
      <t>_____</t>
    </r>
    <r>
      <rPr>
        <sz val="7"/>
        <rFont val="Times New Roman"/>
        <family val="1"/>
        <charset val="204"/>
      </rPr>
      <t>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t>
    </r>
  </si>
  <si>
    <r>
      <t>_____</t>
    </r>
    <r>
      <rPr>
        <sz val="7"/>
        <rFont val="Times New Roman"/>
        <family val="1"/>
        <charset val="204"/>
      </rPr>
      <t>по строкам 4000 - 4040 - коды аналитической группы вида источников финансирования дефицитов бюджетов классификации источников финансирования дефицитов бюджетов.</t>
    </r>
  </si>
  <si>
    <r>
      <t>_____</t>
    </r>
    <r>
      <rPr>
        <vertAlign val="superscript"/>
        <sz val="7"/>
        <rFont val="Times New Roman"/>
        <family val="1"/>
        <charset val="204"/>
      </rPr>
      <t>4</t>
    </r>
    <r>
      <rPr>
        <sz val="7"/>
        <color indexed="9"/>
        <rFont val="Times New Roman"/>
        <family val="1"/>
        <charset val="204"/>
      </rPr>
      <t>_</t>
    </r>
    <r>
      <rPr>
        <sz val="7"/>
        <rFont val="Times New Roman"/>
        <family val="1"/>
        <charset val="204"/>
      </rPr>
      <t>В графе 4 указывается код классификации операций сектора государственного управления в соответствии с Порядком применения классификации операций сектора государственного управления, утвержденным приказом Министерства финансов Российской Федерации от 29 ноября 2017 г. № 209н (зарегистрирован в Министерстве юстиции Российской Федерации 12 февраля 2018 г., регистрационный номер 50003), и (или) коды иных аналитических показателей, в случае, если Порядком органа - учредителя предусмотрена указанная детализация.</t>
    </r>
  </si>
  <si>
    <r>
      <t>_____</t>
    </r>
    <r>
      <rPr>
        <vertAlign val="superscript"/>
        <sz val="7"/>
        <rFont val="Times New Roman"/>
        <family val="1"/>
        <charset val="204"/>
      </rPr>
      <t>5</t>
    </r>
    <r>
      <rPr>
        <sz val="7"/>
        <color indexed="9"/>
        <rFont val="Times New Roman"/>
        <family val="1"/>
        <charset val="204"/>
      </rPr>
      <t>_</t>
    </r>
    <r>
      <rPr>
        <sz val="7"/>
        <rFont val="Times New Roman"/>
        <family val="1"/>
        <charset val="204"/>
      </rPr>
      <t>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</si>
  <si>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_____</t>
    </r>
    <r>
      <rPr>
        <vertAlign val="superscript"/>
        <sz val="7"/>
        <rFont val="Times New Roman"/>
        <family val="1"/>
        <charset val="204"/>
      </rPr>
      <t>6</t>
    </r>
    <r>
      <rPr>
        <sz val="7"/>
        <color indexed="9"/>
        <rFont val="Times New Roman"/>
        <family val="1"/>
        <charset val="204"/>
      </rPr>
      <t>_</t>
    </r>
    <r>
      <rPr>
        <sz val="7"/>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</si>
  <si>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t>_____</t>
    </r>
    <r>
      <rPr>
        <vertAlign val="superscript"/>
        <sz val="7"/>
        <rFont val="Times New Roman"/>
        <family val="1"/>
        <charset val="204"/>
      </rPr>
      <t>7</t>
    </r>
    <r>
      <rPr>
        <sz val="7"/>
        <color indexed="9"/>
        <rFont val="Times New Roman"/>
        <family val="1"/>
        <charset val="204"/>
      </rPr>
      <t>_</t>
    </r>
    <r>
      <rPr>
        <sz val="7"/>
        <rFont val="Times New Roman"/>
        <family val="1"/>
        <charset val="204"/>
      </rPr>
      <t>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t>
    </r>
  </si>
  <si>
    <r>
      <t>_____</t>
    </r>
    <r>
      <rPr>
        <vertAlign val="superscript"/>
        <sz val="7"/>
        <rFont val="Times New Roman"/>
        <family val="1"/>
        <charset val="204"/>
      </rPr>
      <t>8</t>
    </r>
    <r>
      <rPr>
        <sz val="7"/>
        <color indexed="9"/>
        <rFont val="Times New Roman"/>
        <family val="1"/>
        <charset val="204"/>
      </rPr>
      <t>_</t>
    </r>
    <r>
      <rPr>
        <sz val="7"/>
        <rFont val="Times New Roman"/>
        <family val="1"/>
        <charset val="204"/>
      </rPr>
      <t>Показатель отражается со знаком "минус".</t>
    </r>
  </si>
  <si>
    <r>
      <t>_____</t>
    </r>
    <r>
      <rPr>
        <vertAlign val="superscript"/>
        <sz val="7"/>
        <rFont val="Times New Roman"/>
        <family val="1"/>
        <charset val="204"/>
      </rPr>
      <t>9</t>
    </r>
    <r>
      <rPr>
        <sz val="7"/>
        <color indexed="9"/>
        <rFont val="Times New Roman"/>
        <family val="1"/>
        <charset val="204"/>
      </rPr>
      <t>_</t>
    </r>
    <r>
      <rPr>
        <sz val="7"/>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</si>
  <si>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t>_____</t>
    </r>
    <r>
      <rPr>
        <vertAlign val="superscript"/>
        <sz val="7"/>
        <rFont val="Times New Roman"/>
        <family val="1"/>
        <charset val="204"/>
      </rPr>
      <t>11</t>
    </r>
    <r>
      <rPr>
        <sz val="7"/>
        <color indexed="9"/>
        <rFont val="Times New Roman"/>
        <family val="1"/>
        <charset val="204"/>
      </rPr>
      <t>_</t>
    </r>
    <r>
      <rPr>
        <sz val="7"/>
        <rFont val="Times New Roman"/>
        <family val="1"/>
        <charset val="204"/>
      </rPr>
      <t>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t>
    </r>
  </si>
  <si>
    <r>
      <t>_____</t>
    </r>
    <r>
      <rPr>
        <vertAlign val="superscript"/>
        <sz val="7"/>
        <rFont val="Times New Roman"/>
        <family val="1"/>
        <charset val="204"/>
      </rPr>
      <t>12</t>
    </r>
    <r>
      <rPr>
        <sz val="7"/>
        <color indexed="9"/>
        <rFont val="Times New Roman"/>
        <family val="1"/>
        <charset val="204"/>
      </rPr>
      <t>_</t>
    </r>
    <r>
      <rPr>
        <sz val="7"/>
        <rFont val="Times New Roman"/>
        <family val="1"/>
        <charset val="204"/>
      </rPr>
      <t>Указывается сумма договоров (контрактов)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</si>
  <si>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t>_____</t>
    </r>
    <r>
      <rPr>
        <vertAlign val="superscript"/>
        <sz val="7"/>
        <rFont val="Times New Roman"/>
        <family val="1"/>
        <charset val="204"/>
      </rPr>
      <t>13</t>
    </r>
    <r>
      <rPr>
        <sz val="7"/>
        <color indexed="9"/>
        <rFont val="Times New Roman"/>
        <family val="1"/>
        <charset val="204"/>
      </rPr>
      <t>_</t>
    </r>
    <r>
      <rPr>
        <sz val="7"/>
        <rFont val="Times New Roman"/>
        <family val="1"/>
        <charset val="204"/>
      </rPr>
      <t>Указывается сумма закупок товаров, работ, услуг, осуществляемых в соответствии с Федеральным законом № 44-ФЗ и Федеральным законом № 223-ФЗ.</t>
    </r>
  </si>
  <si>
    <r>
      <t>_____</t>
    </r>
    <r>
      <rPr>
        <vertAlign val="superscript"/>
        <sz val="7"/>
        <rFont val="Times New Roman"/>
        <family val="1"/>
        <charset val="204"/>
      </rPr>
      <t>14</t>
    </r>
    <r>
      <rPr>
        <sz val="7"/>
        <color indexed="9"/>
        <rFont val="Times New Roman"/>
        <family val="1"/>
        <charset val="204"/>
      </rPr>
      <t>_</t>
    </r>
    <r>
      <rPr>
        <sz val="7"/>
        <rFont val="Times New Roman"/>
        <family val="1"/>
        <charset val="204"/>
      </rPr>
      <t>Государственным (муниципальным) бюджетным учреждением показатель не формируется.</t>
    </r>
  </si>
  <si>
    <r>
      <t>_____</t>
    </r>
    <r>
      <rPr>
        <vertAlign val="superscript"/>
        <sz val="7"/>
        <rFont val="Times New Roman"/>
        <family val="1"/>
        <charset val="204"/>
      </rPr>
      <t>15</t>
    </r>
    <r>
      <rPr>
        <sz val="7"/>
        <color indexed="9"/>
        <rFont val="Times New Roman"/>
        <family val="1"/>
        <charset val="204"/>
      </rPr>
      <t>_</t>
    </r>
    <r>
      <rPr>
        <sz val="7"/>
        <rFont val="Times New Roman"/>
        <family val="1"/>
        <charset val="204"/>
      </rPr>
      <t>Указывается сумма закупок товаров, работ, услуг, осуществляемых в соответствии с Федеральным законом № 44-ФЗ.</t>
    </r>
  </si>
  <si>
    <r>
      <t>_____</t>
    </r>
    <r>
      <rPr>
        <vertAlign val="superscript"/>
        <sz val="7"/>
        <rFont val="Times New Roman"/>
        <family val="1"/>
        <charset val="204"/>
      </rPr>
      <t>16</t>
    </r>
    <r>
      <rPr>
        <sz val="7"/>
        <color indexed="9"/>
        <rFont val="Times New Roman"/>
        <family val="1"/>
        <charset val="204"/>
      </rPr>
      <t>_</t>
    </r>
    <r>
      <rPr>
        <sz val="7"/>
        <rFont val="Times New Roman"/>
        <family val="1"/>
        <charset val="204"/>
      </rPr>
      <t>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r>
  </si>
  <si>
    <t>из них:
увеличение остатков за счет возврата дебиторской задолженности прошлых лет</t>
  </si>
  <si>
    <t>___________</t>
  </si>
  <si>
    <t>_________________________</t>
  </si>
  <si>
    <t>(наименование должности)</t>
  </si>
  <si>
    <t>по ОКПО</t>
  </si>
  <si>
    <t>Глава по БК</t>
  </si>
  <si>
    <t>по ОКВ</t>
  </si>
  <si>
    <t>Единица измерения: рубли (с точностью до второго десятичного знака)</t>
  </si>
  <si>
    <t>(ИНН/КПП, наименование)</t>
  </si>
  <si>
    <t>1110</t>
  </si>
  <si>
    <t>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</si>
  <si>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</si>
  <si>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1220</t>
  </si>
  <si>
    <t>1310</t>
  </si>
  <si>
    <t>x</t>
  </si>
  <si>
    <t>на иные выплаты работникам</t>
  </si>
  <si>
    <t>страховые взносы на обязательное социальное страхование в части выплат персоналу, подлежащих обложению страховыми взносами</t>
  </si>
  <si>
    <t>на оплату труда стажеров</t>
  </si>
  <si>
    <t>2141</t>
  </si>
  <si>
    <t>2142</t>
  </si>
  <si>
    <t>в том числе:
на выплаты по оплате труда</t>
  </si>
  <si>
    <t>139</t>
  </si>
  <si>
    <t>пособия, компенсации и иные социальные выплаты гражданам, кроме публичных нормативных обязательств</t>
  </si>
  <si>
    <t>2211</t>
  </si>
  <si>
    <t>321</t>
  </si>
  <si>
    <t>2240</t>
  </si>
  <si>
    <t>360</t>
  </si>
  <si>
    <t>безвозмездные перечисления организациям и физическим лицам, всего</t>
  </si>
  <si>
    <t>2400</t>
  </si>
  <si>
    <t>гранты, предоставляемые другим организациям и физическим лицам</t>
  </si>
  <si>
    <t>2410</t>
  </si>
  <si>
    <t>взносы в международные организации</t>
  </si>
  <si>
    <t>2420</t>
  </si>
  <si>
    <t>платежи в целях обеспечения реализации соглашений с правительствами иностранных государств и международными организациями</t>
  </si>
  <si>
    <t>2430</t>
  </si>
  <si>
    <t>810</t>
  </si>
  <si>
    <t>862</t>
  </si>
  <si>
    <t>863</t>
  </si>
  <si>
    <t xml:space="preserve">Расшифровка сведений по выплатам на закупки товаров, работ, услуг учреждения в разрезе субсидии на выполнение государственного задания </t>
  </si>
  <si>
    <t>Расшифровка сведений по выплатам на закупки товаров, работ, услуг учреждения по иной субсидии</t>
  </si>
  <si>
    <t xml:space="preserve">Адрес учреждения (подразделения)  </t>
  </si>
  <si>
    <t xml:space="preserve">Наименование органа, осуществляюшего функции и полномочия учредителя     </t>
  </si>
  <si>
    <t>на 2020 г.</t>
  </si>
  <si>
    <t>на 2021 г.</t>
  </si>
  <si>
    <t>на 2022 г.</t>
  </si>
  <si>
    <t>УТВЕРЖДАЮ</t>
  </si>
  <si>
    <t>ПЛАН</t>
  </si>
  <si>
    <t xml:space="preserve">Государственное учреждение (подразделение) </t>
  </si>
  <si>
    <t>Министерство образования и науки Хабаровского края</t>
  </si>
  <si>
    <r>
      <t xml:space="preserve">Код по бюджетной классификации Российской Федерации </t>
    </r>
    <r>
      <rPr>
        <vertAlign val="superscript"/>
        <sz val="10"/>
        <rFont val="Times New Roman"/>
        <family val="1"/>
        <charset val="204"/>
      </rPr>
      <t>3</t>
    </r>
  </si>
  <si>
    <r>
      <t xml:space="preserve">Остаток средств на начало текущего финансового года </t>
    </r>
    <r>
      <rPr>
        <vertAlign val="superscript"/>
        <sz val="10"/>
        <rFont val="Times New Roman"/>
        <family val="1"/>
        <charset val="204"/>
      </rPr>
      <t>5</t>
    </r>
  </si>
  <si>
    <r>
      <t xml:space="preserve">Остаток средств на конец текущего финансового года </t>
    </r>
    <r>
      <rPr>
        <vertAlign val="superscript"/>
        <sz val="10"/>
        <rFont val="Times New Roman"/>
        <family val="1"/>
        <charset val="204"/>
      </rPr>
      <t>5</t>
    </r>
  </si>
  <si>
    <r>
      <t xml:space="preserve">в том числе:
</t>
    </r>
    <r>
      <rPr>
        <b/>
        <sz val="10"/>
        <rFont val="Times New Roman"/>
        <family val="1"/>
        <charset val="204"/>
      </rPr>
      <t>доходы от собственности, всего</t>
    </r>
  </si>
  <si>
    <r>
      <t xml:space="preserve">прочие поступления, всего </t>
    </r>
    <r>
      <rPr>
        <vertAlign val="superscript"/>
        <sz val="10"/>
        <rFont val="Times New Roman"/>
        <family val="1"/>
        <charset val="204"/>
      </rPr>
      <t>6</t>
    </r>
  </si>
  <si>
    <r>
      <t xml:space="preserve">расходы на закупку товаров, работ, услуг, всего </t>
    </r>
    <r>
      <rPr>
        <vertAlign val="superscript"/>
        <sz val="10"/>
        <rFont val="Times New Roman"/>
        <family val="1"/>
        <charset val="204"/>
      </rPr>
      <t>7</t>
    </r>
  </si>
  <si>
    <r>
      <t xml:space="preserve">Выплаты, уменьшающие доход, всего </t>
    </r>
    <r>
      <rPr>
        <b/>
        <vertAlign val="superscript"/>
        <sz val="10"/>
        <rFont val="Times New Roman"/>
        <family val="1"/>
        <charset val="204"/>
      </rPr>
      <t>8</t>
    </r>
  </si>
  <si>
    <r>
      <t xml:space="preserve">в том числе:
налог на прибыль </t>
    </r>
    <r>
      <rPr>
        <vertAlign val="superscript"/>
        <sz val="10"/>
        <rFont val="Times New Roman"/>
        <family val="1"/>
        <charset val="204"/>
      </rPr>
      <t>8</t>
    </r>
  </si>
  <si>
    <r>
      <t xml:space="preserve">налог на добавленную стоимость </t>
    </r>
    <r>
      <rPr>
        <vertAlign val="superscript"/>
        <sz val="10"/>
        <rFont val="Times New Roman"/>
        <family val="1"/>
        <charset val="204"/>
      </rPr>
      <t>8</t>
    </r>
  </si>
  <si>
    <r>
      <t xml:space="preserve">прочие налоги, уменьшающие доход </t>
    </r>
    <r>
      <rPr>
        <vertAlign val="superscript"/>
        <sz val="10"/>
        <rFont val="Times New Roman"/>
        <family val="1"/>
        <charset val="204"/>
      </rPr>
      <t>8</t>
    </r>
  </si>
  <si>
    <r>
      <t xml:space="preserve">Прочие выплаты, всего </t>
    </r>
    <r>
      <rPr>
        <b/>
        <vertAlign val="superscript"/>
        <sz val="10"/>
        <rFont val="Times New Roman"/>
        <family val="1"/>
        <charset val="204"/>
      </rPr>
      <t>9</t>
    </r>
  </si>
  <si>
    <r>
      <t xml:space="preserve">Выплаты на закупку товаров, работ, услуг, всего </t>
    </r>
    <r>
      <rPr>
        <b/>
        <vertAlign val="superscript"/>
        <sz val="10"/>
        <rFont val="Times New Roman"/>
        <family val="1"/>
        <charset val="204"/>
      </rPr>
      <t>11</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</si>
  <si>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2018, № 32, ст. 5104)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2018, № 32,
ст. 5135) (далее - Федеральный закон № 223-ФЗ)</t>
    </r>
    <r>
      <rPr>
        <vertAlign val="superscript"/>
        <sz val="10"/>
        <rFont val="Times New Roman"/>
        <family val="1"/>
        <charset val="204"/>
      </rPr>
      <t>12</t>
    </r>
  </si>
  <si>
    <r>
      <t xml:space="preserve">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 </t>
    </r>
    <r>
      <rPr>
        <vertAlign val="superscript"/>
        <sz val="10"/>
        <rFont val="Times New Roman"/>
        <family val="1"/>
        <charset val="204"/>
      </rPr>
      <t>12</t>
    </r>
  </si>
  <si>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t>
    </r>
    <r>
      <rPr>
        <vertAlign val="superscript"/>
        <sz val="10"/>
        <rFont val="Times New Roman"/>
        <family val="1"/>
        <charset val="204"/>
      </rPr>
      <t>13</t>
    </r>
  </si>
  <si>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t>
    </r>
    <r>
      <rPr>
        <vertAlign val="superscript"/>
        <sz val="10"/>
        <rFont val="Times New Roman"/>
        <family val="1"/>
        <charset val="204"/>
      </rPr>
      <t>13</t>
    </r>
  </si>
  <si>
    <r>
      <t xml:space="preserve">в соответствии с Федеральным законом № 223-ФЗ </t>
    </r>
    <r>
      <rPr>
        <vertAlign val="superscript"/>
        <sz val="10"/>
        <rFont val="Times New Roman"/>
        <family val="1"/>
        <charset val="204"/>
      </rPr>
      <t>14</t>
    </r>
  </si>
  <si>
    <r>
      <t xml:space="preserve">за счет субсидий, предоставляемых на осуществление капитальных вложений </t>
    </r>
    <r>
      <rPr>
        <vertAlign val="superscript"/>
        <sz val="10"/>
        <rFont val="Times New Roman"/>
        <family val="1"/>
        <charset val="204"/>
      </rPr>
      <t>15</t>
    </r>
  </si>
  <si>
    <r>
      <t xml:space="preserve">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t>
    </r>
    <r>
      <rPr>
        <vertAlign val="superscript"/>
        <sz val="10"/>
        <rFont val="Times New Roman"/>
        <family val="1"/>
        <charset val="204"/>
      </rPr>
      <t>16</t>
    </r>
  </si>
  <si>
    <r>
      <t xml:space="preserve">Аналити- ческий код </t>
    </r>
    <r>
      <rPr>
        <vertAlign val="superscript"/>
        <sz val="10"/>
        <rFont val="Times New Roman"/>
        <family val="1"/>
        <charset val="204"/>
      </rPr>
      <t>4</t>
    </r>
  </si>
  <si>
    <t>0704  0301103070</t>
  </si>
  <si>
    <t>Сумма  0705  0301103070</t>
  </si>
  <si>
    <t>Другие ИНЫЕ</t>
  </si>
  <si>
    <t>016</t>
  </si>
  <si>
    <t>Б003</t>
  </si>
  <si>
    <t>Б004</t>
  </si>
  <si>
    <t>Б005</t>
  </si>
  <si>
    <t>Б006</t>
  </si>
  <si>
    <t>Б007</t>
  </si>
  <si>
    <t>0704  0301103070  2020</t>
  </si>
  <si>
    <t>0705  0301103070   2020</t>
  </si>
  <si>
    <t>0704  0301103840   2020</t>
  </si>
  <si>
    <t>1410</t>
  </si>
  <si>
    <t>1420</t>
  </si>
  <si>
    <t>2180</t>
  </si>
  <si>
    <t>2181</t>
  </si>
  <si>
    <t>иные выплаты населению</t>
  </si>
  <si>
    <t>гранты, предоставляемые бюджетным учреждениям</t>
  </si>
  <si>
    <t>гранты, предоставляемые автономным учреждениям</t>
  </si>
  <si>
    <t>гранты, предоставляемые иным некоммерческим организациям (за исключением бюджетных и автономных учреждений)</t>
  </si>
  <si>
    <t>2440</t>
  </si>
  <si>
    <t>2450</t>
  </si>
  <si>
    <t>2460</t>
  </si>
  <si>
    <t>613</t>
  </si>
  <si>
    <t>623</t>
  </si>
  <si>
    <t>634</t>
  </si>
  <si>
    <t>4.1</t>
  </si>
  <si>
    <t>1.3.1</t>
  </si>
  <si>
    <t>26310</t>
  </si>
  <si>
    <r>
      <t>из них</t>
    </r>
    <r>
      <rPr>
        <vertAlign val="superscript"/>
        <sz val="10"/>
        <rFont val="Times New Roman"/>
        <family val="1"/>
        <charset val="204"/>
      </rPr>
      <t xml:space="preserve"> 10.1</t>
    </r>
  </si>
  <si>
    <t>26310.1</t>
  </si>
  <si>
    <t>1.3.2</t>
  </si>
  <si>
    <t>26320</t>
  </si>
  <si>
    <t>26421.1</t>
  </si>
  <si>
    <t>26430.1</t>
  </si>
  <si>
    <t>26451.1</t>
  </si>
  <si>
    <r>
      <t>_____</t>
    </r>
    <r>
      <rPr>
        <vertAlign val="superscript"/>
        <sz val="7"/>
        <rFont val="Times New Roman"/>
        <family val="1"/>
        <charset val="204"/>
      </rPr>
      <t>10</t>
    </r>
    <r>
      <rPr>
        <sz val="7"/>
        <color indexed="9"/>
        <rFont val="Times New Roman"/>
        <family val="1"/>
        <charset val="204"/>
      </rPr>
      <t>_</t>
    </r>
    <r>
      <rPr>
        <sz val="7"/>
        <rFont val="Times New Roman"/>
        <family val="1"/>
        <charset val="204"/>
      </rPr>
      <t>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</si>
  <si>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t>_____</t>
    </r>
    <r>
      <rPr>
        <vertAlign val="superscript"/>
        <sz val="7"/>
        <rFont val="Times New Roman"/>
        <family val="1"/>
        <charset val="204"/>
      </rPr>
      <t>10.1</t>
    </r>
    <r>
      <rPr>
        <sz val="7"/>
        <color indexed="9"/>
        <rFont val="Times New Roman"/>
        <family val="1"/>
        <charset val="204"/>
      </rPr>
      <t>_</t>
    </r>
    <r>
      <rPr>
        <sz val="7"/>
        <rFont val="Times New Roman"/>
        <family val="1"/>
        <charset val="204"/>
      </rPr>
      <t>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N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N 20, ст. 2817; N 30, ст. 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(8 - 17 разряды кода классификации расходов бюджетов, при этом в рамках реализации регионального проекта в 8 - 10 разрядах могут указываться нули).</t>
    </r>
  </si>
  <si>
    <r>
      <t xml:space="preserve">Аналитический код </t>
    </r>
    <r>
      <rPr>
        <vertAlign val="superscript"/>
        <sz val="10"/>
        <rFont val="Times New Roman"/>
        <family val="1"/>
        <charset val="204"/>
      </rPr>
      <t>4</t>
    </r>
  </si>
  <si>
    <r>
      <t>на 20</t>
    </r>
    <r>
      <rPr>
        <b/>
        <u/>
        <sz val="10"/>
        <rFont val="Times New Roman"/>
        <family val="1"/>
        <charset val="204"/>
      </rPr>
      <t>__</t>
    </r>
    <r>
      <rPr>
        <b/>
        <sz val="10"/>
        <rFont val="Times New Roman"/>
        <family val="1"/>
        <charset val="204"/>
      </rPr>
      <t xml:space="preserve"> г.</t>
    </r>
  </si>
  <si>
    <r>
      <t>на 20</t>
    </r>
    <r>
      <rPr>
        <u/>
        <sz val="10"/>
        <rFont val="Times New Roman"/>
        <family val="1"/>
        <charset val="204"/>
      </rPr>
      <t>__</t>
    </r>
    <r>
      <rPr>
        <sz val="10"/>
        <rFont val="Times New Roman"/>
        <family val="1"/>
        <charset val="204"/>
      </rPr>
      <t xml:space="preserve"> г.</t>
    </r>
  </si>
  <si>
    <r>
      <t xml:space="preserve">Раздел 2. Сведения по выплатам на закупки товаров, работ, услуг </t>
    </r>
    <r>
      <rPr>
        <b/>
        <vertAlign val="superscript"/>
        <sz val="12"/>
        <rFont val="Times New Roman"/>
        <family val="1"/>
        <charset val="204"/>
      </rPr>
      <t>10</t>
    </r>
    <r>
      <rPr>
        <b/>
        <sz val="12"/>
        <rFont val="Times New Roman"/>
        <family val="1"/>
        <charset val="204"/>
      </rPr>
      <t xml:space="preserve">                                                                                                                                                              </t>
    </r>
  </si>
  <si>
    <r>
      <t xml:space="preserve">Код по бюджетной классификации Российской Федерации </t>
    </r>
    <r>
      <rPr>
        <vertAlign val="superscript"/>
        <sz val="10"/>
        <rFont val="Times New Roman"/>
        <family val="1"/>
        <charset val="204"/>
      </rPr>
      <t>10.1</t>
    </r>
  </si>
  <si>
    <r>
      <t xml:space="preserve">Раздел 2. Сведения по выплатам на закупки товаров, работ, услуг </t>
    </r>
    <r>
      <rPr>
        <b/>
        <vertAlign val="superscript"/>
        <sz val="10"/>
        <rFont val="Times New Roman"/>
        <family val="1"/>
        <charset val="204"/>
      </rPr>
      <t>10</t>
    </r>
    <r>
      <rPr>
        <b/>
        <sz val="10"/>
        <rFont val="Times New Roman"/>
        <family val="1"/>
        <charset val="204"/>
      </rPr>
      <t xml:space="preserve">                                                                                                                                                              </t>
    </r>
  </si>
  <si>
    <t>№ п/п</t>
  </si>
  <si>
    <t>Наименование (Код строки в ПФХД)</t>
  </si>
  <si>
    <t>КОСГУ</t>
  </si>
  <si>
    <t>Субсидии на выполнение государственного задания</t>
  </si>
  <si>
    <t>Субсидии на иные цели</t>
  </si>
  <si>
    <t>Объем средств по иной приносящей доход деятельности</t>
  </si>
  <si>
    <t>Итого</t>
  </si>
  <si>
    <t>в том числе (за счёт бюджетных средств):*</t>
  </si>
  <si>
    <t>Расходы, всего (2000), в том числе:</t>
  </si>
  <si>
    <t xml:space="preserve">
на выплаты персоналу, всего (2100)</t>
  </si>
  <si>
    <t>Заработная плата</t>
  </si>
  <si>
    <t>Прочие несоциальные выплаты персоналу в денежной форме</t>
  </si>
  <si>
    <t>Начисления на выплаты по оплате труда</t>
  </si>
  <si>
    <t>Прочие работы, услуги</t>
  </si>
  <si>
    <t>Социальные пособия и компенсации персоналу в денежной форме</t>
  </si>
  <si>
    <t>Иные ***</t>
  </si>
  <si>
    <t>социальные и иные выплаты населению, всего (2200)</t>
  </si>
  <si>
    <t>Пособия по социальной помощи населению в денежной форме</t>
  </si>
  <si>
    <t>Иные выплаты текущего характера физическим лицам</t>
  </si>
  <si>
    <t>уплата налогов, сборов и иных платежей, всего (2300)</t>
  </si>
  <si>
    <t>Налог на имущество</t>
  </si>
  <si>
    <t>Земельный налог</t>
  </si>
  <si>
    <t>Транспортный налог</t>
  </si>
  <si>
    <t>Прочие налоги и сборы</t>
  </si>
  <si>
    <t>Иные выплаты, санкции и штрафы ***</t>
  </si>
  <si>
    <t>безвозмездные перечисления организациям и физическим лицам, всего (2400)</t>
  </si>
  <si>
    <t>прочие выплаты (кроме выплат на закупку товаров, работ, услуг) (2500)</t>
  </si>
  <si>
    <t>расходы на закупку товаров, работ, услуг, всего (2600)</t>
  </si>
  <si>
    <t>Услуги связи</t>
  </si>
  <si>
    <t>Коммунальные услуги</t>
  </si>
  <si>
    <t>Арендная плата за пользование имуществом (за исключением земельных участков и других обособленных природных объектов)</t>
  </si>
  <si>
    <t>Текущий ремонт</t>
  </si>
  <si>
    <t>Капитальный ремонт</t>
  </si>
  <si>
    <t>Иные работы, услуги по содержанию имущества</t>
  </si>
  <si>
    <t>Страхование</t>
  </si>
  <si>
    <t>Услуги, работы для целей капитальных вложений</t>
  </si>
  <si>
    <t>Арендная плата за пользование земельными участками и другими обособленными природными объектами</t>
  </si>
  <si>
    <t>Увеличение стоимости основных средств</t>
  </si>
  <si>
    <t>Увеличение стоимости лекарственных препаратов и материалов, применяемых в медицинских целях</t>
  </si>
  <si>
    <t>Увеличение стоимости продуктов питания</t>
  </si>
  <si>
    <t>Увеличение стоимости горюче-смазочных материалов</t>
  </si>
  <si>
    <t>Увеличение стоимости строительных материалов</t>
  </si>
  <si>
    <t>Увеличение стоимости мягкого инвентаря</t>
  </si>
  <si>
    <t>Увеличение стоимости прочих материальных запасов</t>
  </si>
  <si>
    <t>Увеличение стоимости прочих материальных запасов однократного применения</t>
  </si>
  <si>
    <t>*  заполняется в разрезе всех  КБК, при необходимости с дополнением граф</t>
  </si>
  <si>
    <t>** для субсидии на иные цели указать доп. код</t>
  </si>
  <si>
    <t>*** при необходимости дополняются строки</t>
  </si>
  <si>
    <t>0704 031103070 611</t>
  </si>
  <si>
    <t>0705 031103070 611</t>
  </si>
  <si>
    <t>0704 031103070 612</t>
  </si>
  <si>
    <t>0704 031103840 612 Б003</t>
  </si>
  <si>
    <t>0705 031103070 612 Б003</t>
  </si>
  <si>
    <t>0705 031103070 612 Б004</t>
  </si>
  <si>
    <t>0704 031103070 612 Б003</t>
  </si>
  <si>
    <t>0704 031103070 612 Б004</t>
  </si>
  <si>
    <t>0704 031103070 612 Б006</t>
  </si>
  <si>
    <t>0704 031103070 612 Б007</t>
  </si>
  <si>
    <t>Б012</t>
  </si>
  <si>
    <t>0709  0900404260   2020</t>
  </si>
  <si>
    <t>Б002</t>
  </si>
  <si>
    <t>211</t>
  </si>
  <si>
    <t>212, 214</t>
  </si>
  <si>
    <t>0709 0900404260</t>
  </si>
  <si>
    <t xml:space="preserve">  0705  0301103070</t>
  </si>
  <si>
    <r>
      <t>на 20</t>
    </r>
    <r>
      <rPr>
        <u/>
        <sz val="10"/>
        <rFont val="Times New Roman"/>
        <family val="1"/>
        <charset val="204"/>
      </rPr>
      <t>20</t>
    </r>
    <r>
      <rPr>
        <sz val="10"/>
        <rFont val="Times New Roman"/>
        <family val="1"/>
        <charset val="204"/>
      </rPr>
      <t xml:space="preserve"> г.</t>
    </r>
  </si>
  <si>
    <t>Прочие несоциальные выплаты персоналу в натуральной форме</t>
  </si>
  <si>
    <t>Пособия по социальной помощи, выплачиваемые работодателями бывшим работникам в натуральной форме</t>
  </si>
  <si>
    <t>265</t>
  </si>
  <si>
    <t>0709 0900404260 612 Б002</t>
  </si>
  <si>
    <t>Пенсии, пособия по социальной помощи, выплачиваемые работодателями бывшим работникам в денежной форме форме</t>
  </si>
  <si>
    <t>264</t>
  </si>
  <si>
    <t>8 (42142) 3-66-00</t>
  </si>
  <si>
    <t>Директор</t>
  </si>
  <si>
    <t>Е.Е. Барсукова</t>
  </si>
  <si>
    <t>Краевое государственное бюджетное профессиональное образовательное учреждение "Амурский политехнический техникум"</t>
  </si>
  <si>
    <t>95933823</t>
  </si>
  <si>
    <t>212</t>
  </si>
  <si>
    <t>213</t>
  </si>
  <si>
    <t>226</t>
  </si>
  <si>
    <t>296</t>
  </si>
  <si>
    <t>262, 265</t>
  </si>
  <si>
    <t>226, 228</t>
  </si>
  <si>
    <t>221, 223, 225, 226, 227, 340</t>
  </si>
  <si>
    <t>291</t>
  </si>
  <si>
    <t>221, 223, 225, 226, 227, 340, 310</t>
  </si>
  <si>
    <t>262,265</t>
  </si>
  <si>
    <t>228</t>
  </si>
  <si>
    <t>131</t>
  </si>
  <si>
    <t>244,228</t>
  </si>
  <si>
    <r>
      <t>на 20</t>
    </r>
    <r>
      <rPr>
        <b/>
        <u/>
        <sz val="10"/>
        <rFont val="Times New Roman"/>
        <family val="1"/>
        <charset val="204"/>
      </rPr>
      <t>21</t>
    </r>
    <r>
      <rPr>
        <b/>
        <sz val="10"/>
        <rFont val="Times New Roman"/>
        <family val="1"/>
        <charset val="204"/>
      </rPr>
      <t xml:space="preserve"> г.</t>
    </r>
  </si>
  <si>
    <r>
      <t>на 20</t>
    </r>
    <r>
      <rPr>
        <b/>
        <u/>
        <sz val="10"/>
        <rFont val="Times New Roman"/>
        <family val="1"/>
        <charset val="204"/>
      </rPr>
      <t>22</t>
    </r>
    <r>
      <rPr>
        <b/>
        <sz val="10"/>
        <rFont val="Times New Roman"/>
        <family val="1"/>
        <charset val="204"/>
      </rPr>
      <t xml:space="preserve"> г.</t>
    </r>
  </si>
  <si>
    <r>
      <t>на 20</t>
    </r>
    <r>
      <rPr>
        <u/>
        <sz val="10"/>
        <rFont val="Times New Roman"/>
        <family val="1"/>
        <charset val="204"/>
      </rPr>
      <t>21</t>
    </r>
    <r>
      <rPr>
        <sz val="10"/>
        <rFont val="Times New Roman"/>
        <family val="1"/>
        <charset val="204"/>
      </rPr>
      <t xml:space="preserve"> г.</t>
    </r>
  </si>
  <si>
    <r>
      <t>на 20</t>
    </r>
    <r>
      <rPr>
        <u/>
        <sz val="10"/>
        <rFont val="Times New Roman"/>
        <family val="1"/>
        <charset val="204"/>
      </rPr>
      <t>22</t>
    </r>
    <r>
      <rPr>
        <sz val="10"/>
        <rFont val="Times New Roman"/>
        <family val="1"/>
        <charset val="204"/>
      </rPr>
      <t xml:space="preserve"> г.</t>
    </r>
  </si>
  <si>
    <t>г. Амурск, пр. Строителей 47</t>
  </si>
  <si>
    <t>214,266</t>
  </si>
  <si>
    <t>244,243</t>
  </si>
  <si>
    <t>0704 0301103070 612 Б005</t>
  </si>
  <si>
    <t>9</t>
  </si>
  <si>
    <t>10</t>
  </si>
  <si>
    <t>11</t>
  </si>
  <si>
    <t>12</t>
  </si>
  <si>
    <t>БКВ1</t>
  </si>
  <si>
    <t>223, 226,340,310</t>
  </si>
  <si>
    <t>0704 031103070 612 БКВ1</t>
  </si>
  <si>
    <t>13</t>
  </si>
  <si>
    <t>14</t>
  </si>
  <si>
    <t>15</t>
  </si>
  <si>
    <t>16</t>
  </si>
  <si>
    <t>17</t>
  </si>
  <si>
    <t>18</t>
  </si>
  <si>
    <t>244, 243</t>
  </si>
  <si>
    <t>0704 031103070 612 Б002</t>
  </si>
  <si>
    <t>295,297,296</t>
  </si>
  <si>
    <t>гл.бухгалтер</t>
  </si>
  <si>
    <t>Е.А.Щербакова</t>
  </si>
  <si>
    <t>ГЛ.БУХГАЛТЕР</t>
  </si>
  <si>
    <t>Е.А.ЩЕРБАКОВА</t>
  </si>
  <si>
    <t>0704 9990001060 612 БКВ1</t>
  </si>
  <si>
    <t>0704 999000 1060</t>
  </si>
  <si>
    <t>0709 9990001060</t>
  </si>
  <si>
    <t>директор КГБ ПОУ АПТ</t>
  </si>
  <si>
    <t>Е.Е.Барсукова</t>
  </si>
  <si>
    <t>0705 031103070 612 БКВ1</t>
  </si>
  <si>
    <t>214</t>
  </si>
  <si>
    <t>247</t>
  </si>
  <si>
    <t>223</t>
  </si>
  <si>
    <t>2641</t>
  </si>
  <si>
    <t xml:space="preserve">от    "11" января 2021  г.  </t>
  </si>
  <si>
    <r>
      <t>от    "11" января  20</t>
    </r>
    <r>
      <rPr>
        <u/>
        <sz val="10"/>
        <rFont val="Times New Roman"/>
        <family val="1"/>
        <charset val="204"/>
      </rPr>
      <t xml:space="preserve">21  </t>
    </r>
    <r>
      <rPr>
        <sz val="10"/>
        <rFont val="Times New Roman"/>
        <family val="1"/>
        <charset val="204"/>
      </rPr>
      <t xml:space="preserve">г.  </t>
    </r>
  </si>
  <si>
    <t xml:space="preserve">Расшифровка показателей по поступлениям и выплатам учреждения в разрезе субсидии на выполнение государственного задания на 2021 год </t>
  </si>
  <si>
    <r>
      <t>и плановый период 20</t>
    </r>
    <r>
      <rPr>
        <b/>
        <u/>
        <sz val="10"/>
        <rFont val="Times New Roman"/>
        <family val="1"/>
        <charset val="204"/>
      </rPr>
      <t>22</t>
    </r>
    <r>
      <rPr>
        <b/>
        <sz val="10"/>
        <rFont val="Times New Roman"/>
        <family val="1"/>
        <charset val="204"/>
      </rPr>
      <t xml:space="preserve"> и 20</t>
    </r>
    <r>
      <rPr>
        <b/>
        <u/>
        <sz val="10"/>
        <rFont val="Times New Roman"/>
        <family val="1"/>
        <charset val="204"/>
      </rPr>
      <t xml:space="preserve">23 </t>
    </r>
    <r>
      <rPr>
        <b/>
        <sz val="10"/>
        <rFont val="Times New Roman"/>
        <family val="1"/>
        <charset val="204"/>
      </rPr>
      <t xml:space="preserve">годов </t>
    </r>
    <r>
      <rPr>
        <b/>
        <vertAlign val="superscript"/>
        <sz val="10"/>
        <rFont val="Times New Roman"/>
        <family val="1"/>
        <charset val="204"/>
      </rPr>
      <t>1</t>
    </r>
  </si>
  <si>
    <t>финансово-хозяйственной деятельности на 2021 г.</t>
  </si>
  <si>
    <t xml:space="preserve">                  и плановый период 2022 и 2023  годов </t>
  </si>
  <si>
    <t xml:space="preserve">от    "11" января  2021г.  </t>
  </si>
  <si>
    <t>Расшифровка показателей по поступлениям и выплатам учреждения по иной субсидии на 2021 год</t>
  </si>
  <si>
    <r>
      <t xml:space="preserve">Расшифровка показателей по поступлениям и выплатам учреждения в разрезе поступлений от платной и иной приносящей доход деятельности на 2021 год   </t>
    </r>
    <r>
      <rPr>
        <b/>
        <sz val="10"/>
        <color indexed="60"/>
        <rFont val="Times New Roman"/>
        <family val="1"/>
        <charset val="204"/>
      </rPr>
      <t>ПД</t>
    </r>
  </si>
  <si>
    <r>
      <t>на 20</t>
    </r>
    <r>
      <rPr>
        <b/>
        <u/>
        <sz val="10"/>
        <rFont val="Times New Roman"/>
        <family val="1"/>
        <charset val="204"/>
      </rPr>
      <t>23</t>
    </r>
    <r>
      <rPr>
        <b/>
        <sz val="10"/>
        <rFont val="Times New Roman"/>
        <family val="1"/>
        <charset val="204"/>
      </rPr>
      <t xml:space="preserve"> г.</t>
    </r>
  </si>
  <si>
    <t xml:space="preserve">Расшифровка сведений по выплатам на закупки товаров, работ, услуг учреждения в разрезе поступлений от платной и иной приносящей доход деятельности на 2021 год </t>
  </si>
  <si>
    <t xml:space="preserve">                      от    "25 "января  2021 г.  </t>
  </si>
  <si>
    <r>
      <t>"29</t>
    </r>
    <r>
      <rPr>
        <u/>
        <sz val="10"/>
        <rFont val="Times New Roman"/>
        <family val="1"/>
        <charset val="204"/>
      </rPr>
      <t xml:space="preserve"> </t>
    </r>
    <r>
      <rPr>
        <sz val="10"/>
        <rFont val="Times New Roman"/>
        <family val="1"/>
        <charset val="204"/>
      </rPr>
      <t>"января  20</t>
    </r>
    <r>
      <rPr>
        <u/>
        <sz val="10"/>
        <rFont val="Times New Roman"/>
        <family val="1"/>
        <charset val="204"/>
      </rPr>
      <t xml:space="preserve">21 </t>
    </r>
    <r>
      <rPr>
        <sz val="10"/>
        <rFont val="Times New Roman"/>
        <family val="1"/>
        <charset val="204"/>
      </rPr>
      <t>г.</t>
    </r>
  </si>
  <si>
    <t>"_29___"января  2021г.</t>
  </si>
  <si>
    <t>"29" января 2021г.</t>
  </si>
  <si>
    <t>Расшифровка расходов раздела 1 плана финансово-хозяйственной деятельности краевого государственного учреждения 
подведомственного министерству образования и науки абаровского края на 2021 год
и плановый период 2022 и 2023 годов.</t>
  </si>
  <si>
    <t>КГБ ПОУ АПТ  по состоянию на "25" января  2021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</si>
</sst>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44" x14ac:knownFonts="1">
    <font>
      <sz val="10"/>
      <name val="Arial Cyr"/>
      <charset val="204"/>
    </font>
    <font>
      <sz val="8"/>
      <name val="Times New Roman"/>
      <family val="1"/>
      <charset val="204"/>
    </font>
    <font>
      <sz val="7"/>
      <name val="Times New Roman"/>
      <family val="1"/>
      <charset val="204"/>
    </font>
    <font>
      <sz val="6"/>
      <name val="Times New Roman"/>
      <family val="1"/>
      <charset val="204"/>
    </font>
    <font>
      <b/>
      <sz val="8"/>
      <name val="Times New Roman"/>
      <family val="1"/>
      <charset val="204"/>
    </font>
    <font>
      <sz val="7"/>
      <color indexed="9"/>
      <name val="Times New Roman"/>
      <family val="1"/>
      <charset val="204"/>
    </font>
    <font>
      <vertAlign val="superscript"/>
      <sz val="7"/>
      <name val="Times New Roman"/>
      <family val="1"/>
      <charset val="204"/>
    </font>
    <font>
      <u/>
      <sz val="8"/>
      <name val="Times New Roman"/>
      <family val="1"/>
      <charset val="204"/>
    </font>
    <font>
      <sz val="11"/>
      <name val="Times New Roman"/>
      <family val="1"/>
      <charset val="204"/>
    </font>
    <font>
      <b/>
      <sz val="12"/>
      <name val="Times New Roman"/>
      <family val="1"/>
      <charset val="204"/>
    </font>
    <font>
      <sz val="12"/>
      <name val="Times New Roman"/>
      <family val="1"/>
      <charset val="204"/>
    </font>
    <font>
      <sz val="9"/>
      <name val="Times New Roman"/>
      <family val="1"/>
      <charset val="204"/>
    </font>
    <font>
      <sz val="10"/>
      <name val="Times New Roman"/>
      <family val="1"/>
      <charset val="204"/>
    </font>
    <font>
      <u/>
      <sz val="10"/>
      <name val="Times New Roman"/>
      <family val="1"/>
      <charset val="204"/>
    </font>
    <font>
      <b/>
      <sz val="10"/>
      <name val="Times New Roman"/>
      <family val="1"/>
      <charset val="204"/>
    </font>
    <font>
      <vertAlign val="superscript"/>
      <sz val="10"/>
      <name val="Times New Roman"/>
      <family val="1"/>
      <charset val="204"/>
    </font>
    <font>
      <b/>
      <vertAlign val="superscript"/>
      <sz val="10"/>
      <name val="Times New Roman"/>
      <family val="1"/>
      <charset val="204"/>
    </font>
    <font>
      <i/>
      <sz val="6"/>
      <name val="Times New Roman"/>
      <family val="1"/>
      <charset val="204"/>
    </font>
    <font>
      <i/>
      <sz val="9"/>
      <name val="Times New Roman"/>
      <family val="1"/>
      <charset val="204"/>
    </font>
    <font>
      <b/>
      <u/>
      <sz val="8"/>
      <name val="Times New Roman"/>
      <family val="1"/>
      <charset val="204"/>
    </font>
    <font>
      <b/>
      <sz val="7"/>
      <name val="Times New Roman"/>
      <family val="1"/>
      <charset val="204"/>
    </font>
    <font>
      <b/>
      <sz val="6"/>
      <name val="Times New Roman"/>
      <family val="1"/>
      <charset val="204"/>
    </font>
    <font>
      <sz val="8"/>
      <color rgb="FFC00000"/>
      <name val="Times New Roman"/>
      <family val="1"/>
      <charset val="204"/>
    </font>
    <font>
      <sz val="7"/>
      <color rgb="FFC00000"/>
      <name val="Times New Roman"/>
      <family val="1"/>
      <charset val="204"/>
    </font>
    <font>
      <sz val="8"/>
      <color rgb="FF7030A0"/>
      <name val="Times New Roman"/>
      <family val="1"/>
      <charset val="204"/>
    </font>
    <font>
      <sz val="7"/>
      <color rgb="FF7030A0"/>
      <name val="Times New Roman"/>
      <family val="1"/>
      <charset val="204"/>
    </font>
    <font>
      <sz val="10"/>
      <color rgb="FFC00000"/>
      <name val="Times New Roman"/>
      <family val="1"/>
      <charset val="204"/>
    </font>
    <font>
      <sz val="10"/>
      <color rgb="FF7030A0"/>
      <name val="Times New Roman"/>
      <family val="1"/>
      <charset val="204"/>
    </font>
    <font>
      <b/>
      <sz val="10"/>
      <color rgb="FF7030A0"/>
      <name val="Times New Roman"/>
      <family val="1"/>
      <charset val="204"/>
    </font>
    <font>
      <b/>
      <u/>
      <sz val="10"/>
      <name val="Times New Roman"/>
      <family val="1"/>
      <charset val="204"/>
    </font>
    <font>
      <b/>
      <sz val="10"/>
      <color indexed="60"/>
      <name val="Times New Roman"/>
      <family val="1"/>
      <charset val="204"/>
    </font>
    <font>
      <b/>
      <vertAlign val="superscript"/>
      <sz val="12"/>
      <name val="Times New Roman"/>
      <family val="1"/>
      <charset val="204"/>
    </font>
    <font>
      <sz val="11"/>
      <color theme="1"/>
      <name val="Calibri"/>
      <family val="2"/>
      <scheme val="minor"/>
    </font>
    <font>
      <u/>
      <sz val="9"/>
      <name val="Times New Roman"/>
      <family val="1"/>
      <charset val="204"/>
    </font>
    <font>
      <sz val="8"/>
      <color theme="1"/>
      <name val="Times New Roman"/>
      <family val="1"/>
      <charset val="204"/>
    </font>
    <font>
      <b/>
      <sz val="8"/>
      <color theme="1"/>
      <name val="Times New Roman"/>
      <family val="1"/>
      <charset val="204"/>
    </font>
    <font>
      <b/>
      <sz val="14"/>
      <color theme="1"/>
      <name val="Times New Roman"/>
      <family val="1"/>
      <charset val="204"/>
    </font>
    <font>
      <b/>
      <sz val="9"/>
      <color theme="1"/>
      <name val="Times New Roman"/>
      <family val="1"/>
      <charset val="204"/>
    </font>
    <font>
      <b/>
      <sz val="10"/>
      <color theme="1"/>
      <name val="Times New Roman"/>
      <family val="1"/>
      <charset val="204"/>
    </font>
    <font>
      <b/>
      <sz val="11"/>
      <color theme="1"/>
      <name val="Times New Roman"/>
      <family val="1"/>
      <charset val="204"/>
    </font>
    <font>
      <b/>
      <sz val="12"/>
      <color theme="1"/>
      <name val="Times New Roman"/>
      <family val="1"/>
      <charset val="204"/>
    </font>
    <font>
      <sz val="10"/>
      <color theme="1"/>
      <name val="Times New Roman"/>
      <family val="1"/>
      <charset val="204"/>
    </font>
    <font>
      <sz val="10"/>
      <color rgb="FF000000"/>
      <name val="Times New Roman"/>
      <family val="1"/>
      <charset val="204"/>
    </font>
    <font>
      <i/>
      <sz val="1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43">
    <border>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s>
  <cellStyleXfs count="2">
    <xf numFmtId="0" fontId="0" fillId="0" borderId="0"/>
    <xf numFmtId="0" fontId="32" fillId="0" borderId="0"/>
  </cellStyleXfs>
  <cellXfs count="476">
    <xf numFmtId="0" fontId="0" fillId="0" borderId="0" xfId="0"/>
    <xf numFmtId="0" fontId="3" fillId="0" borderId="0" xfId="0" applyNumberFormat="1" applyFont="1" applyBorder="1" applyAlignment="1">
      <alignment horizontal="left"/>
    </xf>
    <xf numFmtId="0" fontId="3" fillId="0" borderId="0" xfId="0" applyNumberFormat="1" applyFont="1" applyBorder="1" applyAlignment="1">
      <alignment horizontal="center" vertical="top"/>
    </xf>
    <xf numFmtId="0" fontId="1" fillId="0" borderId="0" xfId="0" applyNumberFormat="1" applyFont="1" applyBorder="1" applyAlignment="1">
      <alignment horizontal="left"/>
    </xf>
    <xf numFmtId="0" fontId="2" fillId="0" borderId="0" xfId="0" applyNumberFormat="1" applyFont="1" applyBorder="1" applyAlignment="1">
      <alignment horizontal="center"/>
    </xf>
    <xf numFmtId="0" fontId="2" fillId="0" borderId="0" xfId="0" applyNumberFormat="1" applyFont="1" applyBorder="1" applyAlignment="1">
      <alignment horizontal="right"/>
    </xf>
    <xf numFmtId="0" fontId="2" fillId="0" borderId="0" xfId="0" applyNumberFormat="1" applyFont="1" applyBorder="1" applyAlignment="1">
      <alignment horizontal="left"/>
    </xf>
    <xf numFmtId="0" fontId="4" fillId="0" borderId="0" xfId="0" applyNumberFormat="1" applyFont="1" applyBorder="1" applyAlignment="1">
      <alignment horizontal="left"/>
    </xf>
    <xf numFmtId="0" fontId="3" fillId="0" borderId="0" xfId="0" applyNumberFormat="1" applyFont="1" applyBorder="1" applyAlignment="1">
      <alignment horizontal="center"/>
    </xf>
    <xf numFmtId="0" fontId="1" fillId="0" borderId="0" xfId="0" applyNumberFormat="1" applyFont="1" applyFill="1" applyBorder="1" applyAlignment="1"/>
    <xf numFmtId="0" fontId="2" fillId="0" borderId="0" xfId="0" applyNumberFormat="1" applyFont="1" applyBorder="1" applyAlignment="1">
      <alignment horizontal="left" wrapText="1"/>
    </xf>
    <xf numFmtId="0" fontId="7" fillId="0" borderId="0" xfId="0" applyNumberFormat="1" applyFont="1" applyBorder="1" applyAlignment="1">
      <alignment horizontal="left"/>
    </xf>
    <xf numFmtId="0" fontId="3" fillId="0" borderId="0" xfId="0" applyNumberFormat="1" applyFont="1" applyBorder="1" applyAlignment="1">
      <alignment vertical="top"/>
    </xf>
    <xf numFmtId="49" fontId="1" fillId="0" borderId="0" xfId="0" applyNumberFormat="1" applyFont="1" applyBorder="1" applyAlignment="1">
      <alignment horizontal="center"/>
    </xf>
    <xf numFmtId="49" fontId="1" fillId="0" borderId="14" xfId="0" applyNumberFormat="1" applyFont="1" applyBorder="1" applyAlignment="1">
      <alignment horizontal="center"/>
    </xf>
    <xf numFmtId="0" fontId="11" fillId="0" borderId="0" xfId="0" applyNumberFormat="1" applyFont="1" applyBorder="1" applyAlignment="1"/>
    <xf numFmtId="0" fontId="1" fillId="0" borderId="6" xfId="0" applyNumberFormat="1" applyFont="1" applyBorder="1" applyAlignment="1">
      <alignment horizontal="right"/>
    </xf>
    <xf numFmtId="0" fontId="11" fillId="0" borderId="6" xfId="0" applyNumberFormat="1" applyFont="1" applyBorder="1" applyAlignment="1"/>
    <xf numFmtId="0" fontId="12" fillId="0" borderId="14" xfId="0" applyNumberFormat="1" applyFont="1" applyBorder="1" applyAlignment="1">
      <alignment horizontal="center"/>
    </xf>
    <xf numFmtId="0" fontId="10" fillId="0" borderId="12" xfId="0" applyNumberFormat="1" applyFont="1" applyBorder="1" applyAlignment="1"/>
    <xf numFmtId="49" fontId="12" fillId="0" borderId="14" xfId="0" applyNumberFormat="1" applyFont="1" applyBorder="1" applyAlignment="1">
      <alignment horizontal="center" vertical="top"/>
    </xf>
    <xf numFmtId="49" fontId="14" fillId="0" borderId="14" xfId="0" applyNumberFormat="1" applyFont="1" applyBorder="1" applyAlignment="1">
      <alignment horizontal="center"/>
    </xf>
    <xf numFmtId="4" fontId="12" fillId="0" borderId="14" xfId="0" applyNumberFormat="1" applyFont="1" applyBorder="1" applyAlignment="1">
      <alignment horizontal="center"/>
    </xf>
    <xf numFmtId="0" fontId="12" fillId="0" borderId="14" xfId="0" applyNumberFormat="1" applyFont="1" applyFill="1" applyBorder="1" applyAlignment="1">
      <alignment horizontal="center"/>
    </xf>
    <xf numFmtId="0" fontId="11" fillId="0" borderId="0" xfId="0" applyNumberFormat="1" applyFont="1" applyBorder="1" applyAlignment="1">
      <alignment horizontal="right"/>
    </xf>
    <xf numFmtId="49" fontId="12" fillId="2" borderId="14" xfId="0" applyNumberFormat="1" applyFont="1" applyFill="1" applyBorder="1" applyAlignment="1">
      <alignment horizontal="center" wrapText="1"/>
    </xf>
    <xf numFmtId="0" fontId="1" fillId="2" borderId="0" xfId="0" applyNumberFormat="1" applyFont="1" applyFill="1" applyBorder="1" applyAlignment="1">
      <alignment horizontal="left"/>
    </xf>
    <xf numFmtId="0" fontId="22" fillId="0" borderId="0" xfId="0" applyNumberFormat="1" applyFont="1" applyBorder="1" applyAlignment="1">
      <alignment horizontal="left"/>
    </xf>
    <xf numFmtId="0" fontId="23" fillId="0" borderId="0" xfId="0" applyNumberFormat="1" applyFont="1" applyBorder="1" applyAlignment="1">
      <alignment horizontal="left"/>
    </xf>
    <xf numFmtId="0" fontId="24" fillId="0" borderId="0" xfId="0" applyNumberFormat="1" applyFont="1" applyBorder="1" applyAlignment="1">
      <alignment horizontal="left"/>
    </xf>
    <xf numFmtId="0" fontId="25" fillId="0" borderId="0" xfId="0" applyNumberFormat="1" applyFont="1" applyBorder="1" applyAlignment="1">
      <alignment horizontal="left"/>
    </xf>
    <xf numFmtId="4" fontId="1" fillId="0" borderId="0" xfId="0" applyNumberFormat="1" applyFont="1" applyBorder="1" applyAlignment="1">
      <alignment horizontal="left"/>
    </xf>
    <xf numFmtId="4" fontId="1" fillId="4" borderId="3" xfId="0" applyNumberFormat="1" applyFont="1" applyFill="1" applyBorder="1" applyAlignment="1">
      <alignment horizontal="center"/>
    </xf>
    <xf numFmtId="4" fontId="1" fillId="4" borderId="4" xfId="0" applyNumberFormat="1" applyFont="1" applyFill="1" applyBorder="1" applyAlignment="1">
      <alignment horizontal="center"/>
    </xf>
    <xf numFmtId="0" fontId="3" fillId="0" borderId="0" xfId="0" applyNumberFormat="1" applyFont="1" applyBorder="1" applyAlignment="1">
      <alignment horizontal="center" vertical="top"/>
    </xf>
    <xf numFmtId="49" fontId="12" fillId="0" borderId="14" xfId="0" applyNumberFormat="1" applyFont="1" applyBorder="1" applyAlignment="1">
      <alignment horizontal="center"/>
    </xf>
    <xf numFmtId="0" fontId="1" fillId="0" borderId="0" xfId="0" applyNumberFormat="1" applyFont="1" applyBorder="1" applyAlignment="1">
      <alignment horizontal="left"/>
    </xf>
    <xf numFmtId="0" fontId="1" fillId="0" borderId="0" xfId="0" applyNumberFormat="1" applyFont="1" applyFill="1" applyBorder="1" applyAlignment="1">
      <alignment horizontal="center"/>
    </xf>
    <xf numFmtId="49" fontId="12" fillId="0" borderId="14" xfId="0" applyNumberFormat="1" applyFont="1" applyBorder="1" applyAlignment="1"/>
    <xf numFmtId="0" fontId="1" fillId="0" borderId="0" xfId="0" applyNumberFormat="1" applyFont="1" applyFill="1" applyBorder="1" applyAlignment="1">
      <alignment horizontal="left"/>
    </xf>
    <xf numFmtId="0" fontId="12" fillId="0" borderId="14" xfId="0" applyNumberFormat="1" applyFont="1" applyFill="1" applyBorder="1" applyAlignment="1">
      <alignment horizontal="left" wrapText="1" indent="3"/>
    </xf>
    <xf numFmtId="49" fontId="12" fillId="0" borderId="14" xfId="0" applyNumberFormat="1" applyFont="1" applyFill="1" applyBorder="1" applyAlignment="1">
      <alignment horizontal="center"/>
    </xf>
    <xf numFmtId="0" fontId="12" fillId="0" borderId="14" xfId="0" applyNumberFormat="1" applyFont="1" applyFill="1" applyBorder="1" applyAlignment="1">
      <alignment horizontal="left" indent="3"/>
    </xf>
    <xf numFmtId="0" fontId="14" fillId="0" borderId="14" xfId="0" applyNumberFormat="1" applyFont="1" applyFill="1" applyBorder="1" applyAlignment="1">
      <alignment horizontal="left" wrapText="1" indent="1"/>
    </xf>
    <xf numFmtId="49" fontId="14" fillId="0" borderId="14" xfId="0" applyNumberFormat="1" applyFont="1" applyFill="1" applyBorder="1" applyAlignment="1">
      <alignment horizontal="center"/>
    </xf>
    <xf numFmtId="49" fontId="12" fillId="0" borderId="14" xfId="0" applyNumberFormat="1" applyFont="1" applyFill="1" applyBorder="1" applyAlignment="1">
      <alignment vertical="center"/>
    </xf>
    <xf numFmtId="0" fontId="10" fillId="0" borderId="0" xfId="0" applyNumberFormat="1" applyFont="1" applyFill="1" applyBorder="1" applyAlignment="1"/>
    <xf numFmtId="0" fontId="11" fillId="0" borderId="0" xfId="0" applyNumberFormat="1" applyFont="1" applyFill="1" applyBorder="1" applyAlignment="1"/>
    <xf numFmtId="0" fontId="10" fillId="0" borderId="0" xfId="0" applyNumberFormat="1" applyFont="1" applyFill="1" applyBorder="1" applyAlignment="1">
      <alignment horizontal="left"/>
    </xf>
    <xf numFmtId="0" fontId="11" fillId="0" borderId="6" xfId="0" applyNumberFormat="1" applyFont="1" applyFill="1" applyBorder="1" applyAlignment="1"/>
    <xf numFmtId="49" fontId="12" fillId="0" borderId="14" xfId="0" applyNumberFormat="1" applyFont="1" applyFill="1" applyBorder="1" applyAlignment="1">
      <alignment horizontal="center" vertical="top"/>
    </xf>
    <xf numFmtId="0" fontId="12" fillId="0" borderId="14" xfId="0" applyNumberFormat="1" applyFont="1" applyFill="1" applyBorder="1" applyAlignment="1">
      <alignment horizontal="left"/>
    </xf>
    <xf numFmtId="0" fontId="14" fillId="0" borderId="14" xfId="0" applyNumberFormat="1" applyFont="1" applyFill="1" applyBorder="1" applyAlignment="1">
      <alignment horizontal="left"/>
    </xf>
    <xf numFmtId="0" fontId="12" fillId="0" borderId="14" xfId="0" applyNumberFormat="1" applyFont="1" applyFill="1" applyBorder="1" applyAlignment="1">
      <alignment horizontal="left" wrapText="1" indent="1"/>
    </xf>
    <xf numFmtId="0" fontId="12" fillId="0" borderId="14" xfId="0" applyNumberFormat="1" applyFont="1" applyFill="1" applyBorder="1" applyAlignment="1">
      <alignment horizontal="left" wrapText="1" indent="2"/>
    </xf>
    <xf numFmtId="0" fontId="12" fillId="0" borderId="14" xfId="0" applyNumberFormat="1" applyFont="1" applyFill="1" applyBorder="1" applyAlignment="1">
      <alignment horizontal="left" wrapText="1" indent="4"/>
    </xf>
    <xf numFmtId="49" fontId="12" fillId="0" borderId="20" xfId="0" applyNumberFormat="1" applyFont="1" applyFill="1" applyBorder="1" applyAlignment="1"/>
    <xf numFmtId="0" fontId="12" fillId="0" borderId="14" xfId="0" applyNumberFormat="1" applyFont="1" applyFill="1" applyBorder="1" applyAlignment="1">
      <alignment horizontal="left" indent="4"/>
    </xf>
    <xf numFmtId="0" fontId="5"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4" fillId="0" borderId="0" xfId="0" applyNumberFormat="1" applyFont="1" applyFill="1" applyBorder="1" applyAlignment="1">
      <alignment horizontal="left"/>
    </xf>
    <xf numFmtId="0" fontId="20" fillId="0" borderId="0" xfId="0" applyNumberFormat="1" applyFont="1" applyFill="1" applyBorder="1" applyAlignment="1">
      <alignment horizontal="left"/>
    </xf>
    <xf numFmtId="0" fontId="12" fillId="0" borderId="14" xfId="0" applyNumberFormat="1" applyFont="1" applyFill="1" applyBorder="1" applyAlignment="1">
      <alignment horizontal="left" wrapText="1"/>
    </xf>
    <xf numFmtId="49" fontId="12" fillId="0" borderId="14" xfId="0" applyNumberFormat="1" applyFont="1" applyFill="1" applyBorder="1" applyAlignment="1"/>
    <xf numFmtId="0" fontId="17" fillId="0" borderId="0" xfId="0" applyNumberFormat="1" applyFont="1" applyFill="1" applyBorder="1" applyAlignment="1">
      <alignment horizontal="center" vertical="top"/>
    </xf>
    <xf numFmtId="0" fontId="3" fillId="0" borderId="0" xfId="0" applyNumberFormat="1" applyFont="1" applyFill="1" applyBorder="1" applyAlignment="1">
      <alignment horizontal="left" vertical="top"/>
    </xf>
    <xf numFmtId="0" fontId="3" fillId="0" borderId="0" xfId="0" applyNumberFormat="1" applyFont="1" applyFill="1" applyBorder="1" applyAlignment="1">
      <alignment horizontal="left"/>
    </xf>
    <xf numFmtId="0" fontId="3" fillId="0" borderId="0" xfId="0" applyNumberFormat="1" applyFont="1" applyFill="1" applyBorder="1" applyAlignment="1">
      <alignment vertical="top"/>
    </xf>
    <xf numFmtId="0" fontId="3" fillId="0" borderId="0" xfId="0" applyNumberFormat="1" applyFont="1" applyFill="1" applyBorder="1" applyAlignment="1">
      <alignment horizontal="center" vertical="top"/>
    </xf>
    <xf numFmtId="0" fontId="2" fillId="0" borderId="0" xfId="0" applyNumberFormat="1" applyFont="1" applyFill="1" applyBorder="1" applyAlignment="1">
      <alignment horizontal="left" wrapText="1"/>
    </xf>
    <xf numFmtId="0" fontId="19" fillId="0" borderId="0" xfId="0" applyNumberFormat="1" applyFont="1" applyFill="1" applyBorder="1" applyAlignment="1">
      <alignment horizontal="left"/>
    </xf>
    <xf numFmtId="0" fontId="21" fillId="0" borderId="0" xfId="0" applyNumberFormat="1" applyFont="1" applyFill="1" applyBorder="1" applyAlignment="1">
      <alignment horizontal="center"/>
    </xf>
    <xf numFmtId="0" fontId="21" fillId="0" borderId="0" xfId="0" applyNumberFormat="1" applyFont="1" applyFill="1" applyBorder="1" applyAlignment="1">
      <alignment horizontal="left"/>
    </xf>
    <xf numFmtId="0" fontId="21" fillId="0" borderId="0" xfId="0" applyNumberFormat="1" applyFont="1" applyFill="1" applyBorder="1" applyAlignment="1">
      <alignment horizontal="center" vertical="top"/>
    </xf>
    <xf numFmtId="0" fontId="7" fillId="0" borderId="0" xfId="0" applyNumberFormat="1" applyFont="1" applyFill="1" applyBorder="1" applyAlignment="1">
      <alignment horizontal="left"/>
    </xf>
    <xf numFmtId="0" fontId="3" fillId="0" borderId="0" xfId="0" applyNumberFormat="1" applyFont="1" applyFill="1" applyBorder="1" applyAlignment="1">
      <alignment horizontal="center"/>
    </xf>
    <xf numFmtId="0" fontId="12" fillId="0" borderId="0" xfId="0" applyNumberFormat="1" applyFont="1" applyFill="1" applyBorder="1" applyAlignment="1">
      <alignment horizontal="left"/>
    </xf>
    <xf numFmtId="0" fontId="14" fillId="0" borderId="0" xfId="0" applyNumberFormat="1" applyFont="1" applyFill="1" applyBorder="1" applyAlignment="1">
      <alignment horizontal="left"/>
    </xf>
    <xf numFmtId="0" fontId="26" fillId="0" borderId="0" xfId="0" applyNumberFormat="1" applyFont="1" applyBorder="1" applyAlignment="1">
      <alignment horizontal="left"/>
    </xf>
    <xf numFmtId="0" fontId="27" fillId="0" borderId="0" xfId="0" applyNumberFormat="1" applyFont="1" applyBorder="1" applyAlignment="1">
      <alignment horizontal="left"/>
    </xf>
    <xf numFmtId="0" fontId="12" fillId="0" borderId="0" xfId="0" applyNumberFormat="1" applyFont="1" applyBorder="1" applyAlignment="1">
      <alignment horizontal="left"/>
    </xf>
    <xf numFmtId="0" fontId="28" fillId="0" borderId="0" xfId="0" applyNumberFormat="1" applyFont="1" applyBorder="1" applyAlignment="1">
      <alignment horizontal="left"/>
    </xf>
    <xf numFmtId="0" fontId="14" fillId="0" borderId="2" xfId="0" applyNumberFormat="1" applyFont="1" applyFill="1" applyBorder="1" applyAlignment="1">
      <alignment horizontal="center"/>
    </xf>
    <xf numFmtId="0" fontId="14" fillId="0" borderId="1" xfId="0" applyNumberFormat="1" applyFont="1" applyFill="1" applyBorder="1" applyAlignment="1">
      <alignment horizontal="center" vertical="top" wrapText="1"/>
    </xf>
    <xf numFmtId="49" fontId="14" fillId="0" borderId="2" xfId="0" applyNumberFormat="1" applyFont="1" applyFill="1" applyBorder="1" applyAlignment="1">
      <alignment horizontal="center" vertical="top"/>
    </xf>
    <xf numFmtId="4" fontId="14" fillId="0" borderId="14" xfId="0" applyNumberFormat="1" applyFont="1" applyFill="1" applyBorder="1" applyAlignment="1">
      <alignment horizontal="center"/>
    </xf>
    <xf numFmtId="0" fontId="14" fillId="0" borderId="0" xfId="0" applyNumberFormat="1" applyFont="1" applyBorder="1" applyAlignment="1">
      <alignment horizontal="left"/>
    </xf>
    <xf numFmtId="0" fontId="14" fillId="0" borderId="14" xfId="0" applyNumberFormat="1" applyFont="1" applyFill="1" applyBorder="1" applyAlignment="1">
      <alignment horizontal="center"/>
    </xf>
    <xf numFmtId="0" fontId="14" fillId="0" borderId="14" xfId="0" applyNumberFormat="1" applyFont="1" applyFill="1" applyBorder="1" applyAlignment="1">
      <alignment horizontal="center" vertical="top" wrapText="1"/>
    </xf>
    <xf numFmtId="49" fontId="14" fillId="0" borderId="14" xfId="0" applyNumberFormat="1" applyFont="1" applyFill="1" applyBorder="1" applyAlignment="1">
      <alignment horizontal="center" vertical="top"/>
    </xf>
    <xf numFmtId="0" fontId="12" fillId="0" borderId="14" xfId="0" applyNumberFormat="1" applyFont="1" applyFill="1" applyBorder="1" applyAlignment="1">
      <alignment horizontal="center" vertical="top" wrapText="1"/>
    </xf>
    <xf numFmtId="49" fontId="12" fillId="0" borderId="2" xfId="0" applyNumberFormat="1" applyFont="1" applyFill="1" applyBorder="1" applyAlignment="1">
      <alignment horizontal="center" vertical="top"/>
    </xf>
    <xf numFmtId="4" fontId="12" fillId="0" borderId="14" xfId="0" applyNumberFormat="1" applyFont="1" applyFill="1" applyBorder="1" applyAlignment="1">
      <alignment horizontal="center"/>
    </xf>
    <xf numFmtId="0" fontId="12" fillId="4" borderId="2" xfId="0" applyNumberFormat="1" applyFont="1" applyFill="1" applyBorder="1" applyAlignment="1">
      <alignment horizontal="center"/>
    </xf>
    <xf numFmtId="0" fontId="12" fillId="4" borderId="1" xfId="0" applyNumberFormat="1" applyFont="1" applyFill="1" applyBorder="1" applyAlignment="1">
      <alignment horizontal="center" vertical="top" wrapText="1"/>
    </xf>
    <xf numFmtId="49" fontId="12" fillId="4" borderId="2" xfId="0" applyNumberFormat="1" applyFont="1" applyFill="1" applyBorder="1" applyAlignment="1">
      <alignment horizontal="center" vertical="top"/>
    </xf>
    <xf numFmtId="4" fontId="12" fillId="3" borderId="3" xfId="0" applyNumberFormat="1" applyFont="1" applyFill="1" applyBorder="1" applyAlignment="1">
      <alignment horizontal="center"/>
    </xf>
    <xf numFmtId="4" fontId="12" fillId="4" borderId="13" xfId="0" applyNumberFormat="1" applyFont="1" applyFill="1" applyBorder="1" applyAlignment="1">
      <alignment horizontal="center"/>
    </xf>
    <xf numFmtId="4" fontId="12" fillId="4" borderId="3" xfId="0" applyNumberFormat="1" applyFont="1" applyFill="1" applyBorder="1" applyAlignment="1">
      <alignment horizontal="center"/>
    </xf>
    <xf numFmtId="49" fontId="12" fillId="0" borderId="10" xfId="0" applyNumberFormat="1" applyFont="1" applyFill="1" applyBorder="1" applyAlignment="1">
      <alignment horizontal="center"/>
    </xf>
    <xf numFmtId="4" fontId="12" fillId="3" borderId="4" xfId="0" applyNumberFormat="1" applyFont="1" applyFill="1" applyBorder="1" applyAlignment="1">
      <alignment horizontal="center"/>
    </xf>
    <xf numFmtId="4" fontId="12" fillId="4" borderId="10" xfId="0" applyNumberFormat="1" applyFont="1" applyFill="1" applyBorder="1" applyAlignment="1">
      <alignment horizontal="center"/>
    </xf>
    <xf numFmtId="4" fontId="12" fillId="4" borderId="4" xfId="0" applyNumberFormat="1" applyFont="1" applyFill="1" applyBorder="1" applyAlignment="1">
      <alignment horizontal="center"/>
    </xf>
    <xf numFmtId="49" fontId="12" fillId="0" borderId="8" xfId="0" applyNumberFormat="1" applyFont="1" applyFill="1" applyBorder="1" applyAlignment="1">
      <alignment horizontal="center"/>
    </xf>
    <xf numFmtId="4" fontId="12" fillId="3" borderId="5" xfId="0" applyNumberFormat="1" applyFont="1" applyFill="1" applyBorder="1" applyAlignment="1">
      <alignment horizontal="center"/>
    </xf>
    <xf numFmtId="4" fontId="12" fillId="4" borderId="5" xfId="0" applyNumberFormat="1" applyFont="1" applyFill="1" applyBorder="1" applyAlignment="1">
      <alignment horizontal="center"/>
    </xf>
    <xf numFmtId="4" fontId="14" fillId="0" borderId="10" xfId="0" applyNumberFormat="1" applyFont="1" applyFill="1" applyBorder="1" applyAlignment="1">
      <alignment horizontal="center"/>
    </xf>
    <xf numFmtId="49" fontId="14" fillId="0" borderId="10" xfId="0" applyNumberFormat="1" applyFont="1" applyFill="1" applyBorder="1" applyAlignment="1">
      <alignment horizontal="center" vertical="top"/>
    </xf>
    <xf numFmtId="49" fontId="14" fillId="0" borderId="10" xfId="0" applyNumberFormat="1" applyFont="1" applyFill="1" applyBorder="1" applyAlignment="1">
      <alignment horizontal="center"/>
    </xf>
    <xf numFmtId="49" fontId="12" fillId="0" borderId="10" xfId="0" applyNumberFormat="1" applyFont="1" applyFill="1" applyBorder="1" applyAlignment="1"/>
    <xf numFmtId="49" fontId="12" fillId="0" borderId="20" xfId="0" applyNumberFormat="1" applyFont="1" applyFill="1" applyBorder="1" applyAlignment="1">
      <alignment horizontal="center" vertical="top"/>
    </xf>
    <xf numFmtId="49" fontId="14" fillId="0" borderId="20" xfId="0" applyNumberFormat="1" applyFont="1" applyFill="1" applyBorder="1" applyAlignment="1">
      <alignment horizontal="center" vertical="top"/>
    </xf>
    <xf numFmtId="4" fontId="14" fillId="0" borderId="25" xfId="0" applyNumberFormat="1" applyFont="1" applyFill="1" applyBorder="1" applyAlignment="1">
      <alignment horizontal="center"/>
    </xf>
    <xf numFmtId="4" fontId="14" fillId="0" borderId="26" xfId="0" applyNumberFormat="1" applyFont="1" applyFill="1" applyBorder="1" applyAlignment="1">
      <alignment horizontal="center"/>
    </xf>
    <xf numFmtId="4" fontId="14" fillId="0" borderId="3" xfId="0" applyNumberFormat="1" applyFont="1" applyFill="1" applyBorder="1" applyAlignment="1">
      <alignment horizontal="center"/>
    </xf>
    <xf numFmtId="4" fontId="14" fillId="0" borderId="27" xfId="0" applyNumberFormat="1" applyFont="1" applyFill="1" applyBorder="1" applyAlignment="1">
      <alignment horizontal="center"/>
    </xf>
    <xf numFmtId="4" fontId="14" fillId="0" borderId="4" xfId="0" applyNumberFormat="1" applyFont="1" applyFill="1" applyBorder="1" applyAlignment="1">
      <alignment horizontal="center"/>
    </xf>
    <xf numFmtId="4" fontId="12" fillId="0" borderId="26" xfId="0" applyNumberFormat="1" applyFont="1" applyFill="1" applyBorder="1" applyAlignment="1">
      <alignment horizontal="center"/>
    </xf>
    <xf numFmtId="4" fontId="12" fillId="0" borderId="3" xfId="0" applyNumberFormat="1" applyFont="1" applyFill="1" applyBorder="1" applyAlignment="1">
      <alignment horizontal="center"/>
    </xf>
    <xf numFmtId="4" fontId="12" fillId="0" borderId="4" xfId="0" applyNumberFormat="1" applyFont="1" applyFill="1" applyBorder="1" applyAlignment="1">
      <alignment horizontal="center"/>
    </xf>
    <xf numFmtId="4" fontId="14" fillId="0" borderId="28" xfId="0" applyNumberFormat="1" applyFont="1" applyFill="1" applyBorder="1" applyAlignment="1">
      <alignment horizontal="center"/>
    </xf>
    <xf numFmtId="4" fontId="14" fillId="0" borderId="29" xfId="0" applyNumberFormat="1" applyFont="1" applyFill="1" applyBorder="1" applyAlignment="1">
      <alignment horizontal="center"/>
    </xf>
    <xf numFmtId="49" fontId="12" fillId="0" borderId="9" xfId="0" applyNumberFormat="1" applyFont="1" applyFill="1" applyBorder="1" applyAlignment="1">
      <alignment horizontal="center" vertical="top"/>
    </xf>
    <xf numFmtId="0" fontId="12" fillId="0" borderId="9" xfId="0" applyNumberFormat="1" applyFont="1" applyFill="1" applyBorder="1" applyAlignment="1">
      <alignment horizontal="left"/>
    </xf>
    <xf numFmtId="0" fontId="14" fillId="0" borderId="9" xfId="0" applyNumberFormat="1" applyFont="1" applyFill="1" applyBorder="1" applyAlignment="1">
      <alignment horizontal="left"/>
    </xf>
    <xf numFmtId="0" fontId="12" fillId="0" borderId="9" xfId="0" applyNumberFormat="1" applyFont="1" applyFill="1" applyBorder="1" applyAlignment="1">
      <alignment horizontal="left" wrapText="1" indent="1"/>
    </xf>
    <xf numFmtId="0" fontId="12" fillId="0" borderId="9" xfId="0" applyNumberFormat="1" applyFont="1" applyFill="1" applyBorder="1" applyAlignment="1">
      <alignment horizontal="left" wrapText="1" indent="2"/>
    </xf>
    <xf numFmtId="0" fontId="14" fillId="0" borderId="9" xfId="0" applyNumberFormat="1" applyFont="1" applyFill="1" applyBorder="1" applyAlignment="1">
      <alignment horizontal="left" wrapText="1" indent="1"/>
    </xf>
    <xf numFmtId="0" fontId="12" fillId="0" borderId="9" xfId="0" applyNumberFormat="1" applyFont="1" applyFill="1" applyBorder="1" applyAlignment="1">
      <alignment horizontal="left" wrapText="1" indent="3"/>
    </xf>
    <xf numFmtId="0" fontId="12" fillId="0" borderId="27" xfId="0" applyNumberFormat="1" applyFont="1" applyFill="1" applyBorder="1" applyAlignment="1">
      <alignment horizontal="left" wrapText="1" indent="3"/>
    </xf>
    <xf numFmtId="0" fontId="12" fillId="0" borderId="27" xfId="0" applyNumberFormat="1" applyFont="1" applyFill="1" applyBorder="1" applyAlignment="1">
      <alignment horizontal="left" indent="3"/>
    </xf>
    <xf numFmtId="0" fontId="14" fillId="0" borderId="27" xfId="0" applyNumberFormat="1" applyFont="1" applyFill="1" applyBorder="1" applyAlignment="1">
      <alignment horizontal="left" wrapText="1" indent="1"/>
    </xf>
    <xf numFmtId="0" fontId="12" fillId="0" borderId="34" xfId="0" applyNumberFormat="1" applyFont="1" applyFill="1" applyBorder="1" applyAlignment="1">
      <alignment horizontal="left" wrapText="1" indent="3"/>
    </xf>
    <xf numFmtId="0" fontId="12" fillId="0" borderId="9" xfId="0" applyNumberFormat="1" applyFont="1" applyFill="1" applyBorder="1" applyAlignment="1">
      <alignment horizontal="left" wrapText="1" indent="4"/>
    </xf>
    <xf numFmtId="0" fontId="12" fillId="0" borderId="27" xfId="0" applyNumberFormat="1" applyFont="1" applyFill="1" applyBorder="1" applyAlignment="1">
      <alignment horizontal="left" wrapText="1" indent="4"/>
    </xf>
    <xf numFmtId="0" fontId="12" fillId="0" borderId="27" xfId="0" applyNumberFormat="1" applyFont="1" applyFill="1" applyBorder="1" applyAlignment="1">
      <alignment horizontal="left" wrapText="1" indent="1"/>
    </xf>
    <xf numFmtId="0" fontId="12" fillId="0" borderId="23" xfId="0" applyNumberFormat="1" applyFont="1" applyFill="1" applyBorder="1" applyAlignment="1">
      <alignment horizontal="left" indent="4"/>
    </xf>
    <xf numFmtId="0" fontId="12" fillId="0" borderId="7" xfId="0" applyNumberFormat="1" applyFont="1" applyFill="1" applyBorder="1" applyAlignment="1">
      <alignment horizontal="left" wrapText="1" indent="2"/>
    </xf>
    <xf numFmtId="49" fontId="12" fillId="0" borderId="29" xfId="0" applyNumberFormat="1" applyFont="1" applyFill="1" applyBorder="1" applyAlignment="1">
      <alignment horizontal="center"/>
    </xf>
    <xf numFmtId="49" fontId="12" fillId="0" borderId="23" xfId="0" applyNumberFormat="1" applyFont="1" applyFill="1" applyBorder="1" applyAlignment="1">
      <alignment horizontal="center" vertical="top"/>
    </xf>
    <xf numFmtId="0" fontId="12" fillId="0" borderId="27" xfId="0" applyNumberFormat="1" applyFont="1" applyFill="1" applyBorder="1" applyAlignment="1">
      <alignment horizontal="left"/>
    </xf>
    <xf numFmtId="0" fontId="14" fillId="0" borderId="27" xfId="0" applyNumberFormat="1" applyFont="1" applyFill="1" applyBorder="1" applyAlignment="1">
      <alignment horizontal="left"/>
    </xf>
    <xf numFmtId="0" fontId="12" fillId="0" borderId="27" xfId="0" applyNumberFormat="1" applyFont="1" applyFill="1" applyBorder="1" applyAlignment="1">
      <alignment horizontal="left" wrapText="1" indent="2"/>
    </xf>
    <xf numFmtId="0" fontId="12" fillId="0" borderId="27" xfId="0" applyNumberFormat="1" applyFont="1" applyFill="1" applyBorder="1" applyAlignment="1">
      <alignment horizontal="left" indent="4"/>
    </xf>
    <xf numFmtId="0" fontId="12" fillId="0" borderId="28" xfId="0" applyNumberFormat="1" applyFont="1" applyFill="1" applyBorder="1" applyAlignment="1">
      <alignment horizontal="left" wrapText="1" indent="2"/>
    </xf>
    <xf numFmtId="0" fontId="12" fillId="3" borderId="14" xfId="0" applyNumberFormat="1" applyFont="1" applyFill="1" applyBorder="1" applyAlignment="1">
      <alignment horizontal="center"/>
    </xf>
    <xf numFmtId="0" fontId="12" fillId="4" borderId="11" xfId="0" applyNumberFormat="1" applyFont="1" applyFill="1" applyBorder="1" applyAlignment="1">
      <alignment horizontal="center"/>
    </xf>
    <xf numFmtId="0" fontId="12" fillId="3" borderId="14" xfId="0" applyNumberFormat="1" applyFont="1" applyFill="1" applyBorder="1" applyAlignment="1">
      <alignment horizontal="center" vertical="top" wrapText="1"/>
    </xf>
    <xf numFmtId="0" fontId="12" fillId="4" borderId="12" xfId="0" applyNumberFormat="1" applyFont="1" applyFill="1" applyBorder="1" applyAlignment="1">
      <alignment horizontal="center" vertical="top" wrapText="1"/>
    </xf>
    <xf numFmtId="49" fontId="12" fillId="3" borderId="20" xfId="0" applyNumberFormat="1" applyFont="1" applyFill="1" applyBorder="1" applyAlignment="1">
      <alignment horizontal="center" vertical="top"/>
    </xf>
    <xf numFmtId="49" fontId="12" fillId="4" borderId="11" xfId="0" applyNumberFormat="1" applyFont="1" applyFill="1" applyBorder="1" applyAlignment="1">
      <alignment horizontal="center" vertical="top"/>
    </xf>
    <xf numFmtId="49" fontId="12" fillId="4" borderId="15" xfId="0" applyNumberFormat="1" applyFont="1" applyFill="1" applyBorder="1" applyAlignment="1">
      <alignment horizontal="center" vertical="top"/>
    </xf>
    <xf numFmtId="4" fontId="12" fillId="3" borderId="27" xfId="0" applyNumberFormat="1" applyFont="1" applyFill="1" applyBorder="1" applyAlignment="1">
      <alignment horizontal="center"/>
    </xf>
    <xf numFmtId="4" fontId="12" fillId="3" borderId="14" xfId="0" applyNumberFormat="1" applyFont="1" applyFill="1" applyBorder="1" applyAlignment="1">
      <alignment horizontal="center"/>
    </xf>
    <xf numFmtId="4" fontId="12" fillId="4" borderId="18" xfId="0" applyNumberFormat="1" applyFont="1" applyFill="1" applyBorder="1" applyAlignment="1">
      <alignment horizontal="center"/>
    </xf>
    <xf numFmtId="4" fontId="12" fillId="4" borderId="14" xfId="0" applyNumberFormat="1" applyFont="1" applyFill="1" applyBorder="1" applyAlignment="1">
      <alignment horizontal="center"/>
    </xf>
    <xf numFmtId="4" fontId="14" fillId="3" borderId="27" xfId="0" applyNumberFormat="1" applyFont="1" applyFill="1" applyBorder="1" applyAlignment="1">
      <alignment horizontal="center"/>
    </xf>
    <xf numFmtId="4" fontId="14" fillId="3" borderId="14" xfId="0" applyNumberFormat="1" applyFont="1" applyFill="1" applyBorder="1" applyAlignment="1">
      <alignment horizontal="center"/>
    </xf>
    <xf numFmtId="4" fontId="14" fillId="3" borderId="4" xfId="0" applyNumberFormat="1" applyFont="1" applyFill="1" applyBorder="1" applyAlignment="1">
      <alignment horizontal="center"/>
    </xf>
    <xf numFmtId="4" fontId="14" fillId="4" borderId="18" xfId="0" applyNumberFormat="1" applyFont="1" applyFill="1" applyBorder="1" applyAlignment="1">
      <alignment horizontal="center"/>
    </xf>
    <xf numFmtId="4" fontId="14" fillId="4" borderId="14" xfId="0" applyNumberFormat="1" applyFont="1" applyFill="1" applyBorder="1" applyAlignment="1">
      <alignment horizontal="center"/>
    </xf>
    <xf numFmtId="4" fontId="14" fillId="4" borderId="4" xfId="0" applyNumberFormat="1" applyFont="1" applyFill="1" applyBorder="1" applyAlignment="1">
      <alignment horizontal="center"/>
    </xf>
    <xf numFmtId="0" fontId="12" fillId="3" borderId="27" xfId="0" applyNumberFormat="1" applyFont="1" applyFill="1" applyBorder="1" applyAlignment="1">
      <alignment horizontal="center"/>
    </xf>
    <xf numFmtId="0" fontId="12" fillId="4" borderId="14" xfId="0" applyNumberFormat="1" applyFont="1" applyFill="1" applyBorder="1" applyAlignment="1">
      <alignment horizontal="center"/>
    </xf>
    <xf numFmtId="0" fontId="12" fillId="4" borderId="14" xfId="0" applyNumberFormat="1" applyFont="1" applyFill="1" applyBorder="1" applyAlignment="1">
      <alignment horizontal="center" vertical="top" wrapText="1"/>
    </xf>
    <xf numFmtId="0" fontId="12" fillId="4" borderId="27" xfId="0" applyNumberFormat="1" applyFont="1" applyFill="1" applyBorder="1" applyAlignment="1">
      <alignment horizontal="center"/>
    </xf>
    <xf numFmtId="0" fontId="12" fillId="4" borderId="27" xfId="0" applyNumberFormat="1" applyFont="1" applyFill="1" applyBorder="1" applyAlignment="1">
      <alignment horizontal="center" vertical="top" wrapText="1"/>
    </xf>
    <xf numFmtId="4" fontId="12" fillId="4" borderId="27" xfId="0" applyNumberFormat="1" applyFont="1" applyFill="1" applyBorder="1" applyAlignment="1">
      <alignment horizontal="center"/>
    </xf>
    <xf numFmtId="4" fontId="14" fillId="4" borderId="27" xfId="0" applyNumberFormat="1" applyFont="1" applyFill="1" applyBorder="1" applyAlignment="1">
      <alignment horizontal="center"/>
    </xf>
    <xf numFmtId="0" fontId="12" fillId="3" borderId="27" xfId="0" applyNumberFormat="1" applyFont="1" applyFill="1" applyBorder="1" applyAlignment="1">
      <alignment horizontal="center" vertical="top" wrapText="1"/>
    </xf>
    <xf numFmtId="49" fontId="12" fillId="3" borderId="36" xfId="0" applyNumberFormat="1" applyFont="1" applyFill="1" applyBorder="1" applyAlignment="1">
      <alignment horizontal="center" vertical="top"/>
    </xf>
    <xf numFmtId="49" fontId="12" fillId="3" borderId="15" xfId="0" applyNumberFormat="1" applyFont="1" applyFill="1" applyBorder="1" applyAlignment="1">
      <alignment horizontal="center" vertical="top"/>
    </xf>
    <xf numFmtId="49" fontId="12" fillId="4" borderId="36" xfId="0" applyNumberFormat="1" applyFont="1" applyFill="1" applyBorder="1" applyAlignment="1">
      <alignment horizontal="center" vertical="top"/>
    </xf>
    <xf numFmtId="49" fontId="12" fillId="4" borderId="20" xfId="0" applyNumberFormat="1" applyFont="1" applyFill="1" applyBorder="1" applyAlignment="1">
      <alignment horizontal="center" vertical="top"/>
    </xf>
    <xf numFmtId="49" fontId="12" fillId="0" borderId="15" xfId="0" applyNumberFormat="1" applyFont="1" applyFill="1" applyBorder="1" applyAlignment="1">
      <alignment horizontal="center" vertical="top"/>
    </xf>
    <xf numFmtId="4" fontId="1" fillId="3" borderId="14" xfId="0" applyNumberFormat="1" applyFont="1" applyFill="1" applyBorder="1" applyAlignment="1">
      <alignment horizontal="center"/>
    </xf>
    <xf numFmtId="4" fontId="1" fillId="4" borderId="14" xfId="0" applyNumberFormat="1" applyFont="1" applyFill="1" applyBorder="1" applyAlignment="1">
      <alignment horizontal="center"/>
    </xf>
    <xf numFmtId="4" fontId="12" fillId="3" borderId="14" xfId="0" applyNumberFormat="1" applyFont="1" applyFill="1" applyBorder="1" applyAlignment="1"/>
    <xf numFmtId="4" fontId="12" fillId="4" borderId="14" xfId="0" applyNumberFormat="1" applyFont="1" applyFill="1" applyBorder="1" applyAlignment="1"/>
    <xf numFmtId="4" fontId="12" fillId="3" borderId="27" xfId="0" applyNumberFormat="1" applyFont="1" applyFill="1" applyBorder="1" applyAlignment="1"/>
    <xf numFmtId="4" fontId="12" fillId="3" borderId="4" xfId="0" applyNumberFormat="1" applyFont="1" applyFill="1" applyBorder="1" applyAlignment="1"/>
    <xf numFmtId="4" fontId="12" fillId="3" borderId="28" xfId="0" applyNumberFormat="1" applyFont="1" applyFill="1" applyBorder="1" applyAlignment="1"/>
    <xf numFmtId="4" fontId="12" fillId="3" borderId="29" xfId="0" applyNumberFormat="1" applyFont="1" applyFill="1" applyBorder="1" applyAlignment="1"/>
    <xf numFmtId="4" fontId="12" fillId="3" borderId="5" xfId="0" applyNumberFormat="1" applyFont="1" applyFill="1" applyBorder="1" applyAlignment="1"/>
    <xf numFmtId="4" fontId="12" fillId="4" borderId="27" xfId="0" applyNumberFormat="1" applyFont="1" applyFill="1" applyBorder="1" applyAlignment="1"/>
    <xf numFmtId="4" fontId="12" fillId="4" borderId="28" xfId="0" applyNumberFormat="1" applyFont="1" applyFill="1" applyBorder="1" applyAlignment="1"/>
    <xf numFmtId="4" fontId="12" fillId="4" borderId="29" xfId="0" applyNumberFormat="1" applyFont="1" applyFill="1" applyBorder="1" applyAlignment="1"/>
    <xf numFmtId="4" fontId="12" fillId="4" borderId="8" xfId="0" applyNumberFormat="1" applyFont="1" applyFill="1" applyBorder="1" applyAlignment="1"/>
    <xf numFmtId="4" fontId="1" fillId="3" borderId="27" xfId="0" applyNumberFormat="1" applyFont="1" applyFill="1" applyBorder="1" applyAlignment="1">
      <alignment horizontal="center"/>
    </xf>
    <xf numFmtId="4" fontId="12" fillId="4" borderId="5" xfId="0" applyNumberFormat="1" applyFont="1" applyFill="1" applyBorder="1" applyAlignment="1"/>
    <xf numFmtId="49" fontId="1" fillId="4" borderId="20" xfId="0" applyNumberFormat="1" applyFont="1" applyFill="1" applyBorder="1" applyAlignment="1">
      <alignment horizontal="center" vertical="top"/>
    </xf>
    <xf numFmtId="49" fontId="1" fillId="4" borderId="15" xfId="0" applyNumberFormat="1" applyFont="1" applyFill="1" applyBorder="1" applyAlignment="1">
      <alignment horizontal="center" vertical="top"/>
    </xf>
    <xf numFmtId="4" fontId="1" fillId="4" borderId="25" xfId="0" applyNumberFormat="1" applyFont="1" applyFill="1" applyBorder="1" applyAlignment="1">
      <alignment horizontal="center"/>
    </xf>
    <xf numFmtId="4" fontId="1" fillId="4" borderId="26" xfId="0" applyNumberFormat="1" applyFont="1" applyFill="1" applyBorder="1" applyAlignment="1">
      <alignment horizontal="center"/>
    </xf>
    <xf numFmtId="4" fontId="1" fillId="4" borderId="27" xfId="0" applyNumberFormat="1" applyFont="1" applyFill="1" applyBorder="1" applyAlignment="1">
      <alignment horizontal="center"/>
    </xf>
    <xf numFmtId="49" fontId="1" fillId="3" borderId="36" xfId="0" applyNumberFormat="1" applyFont="1" applyFill="1" applyBorder="1" applyAlignment="1">
      <alignment horizontal="center" vertical="top"/>
    </xf>
    <xf numFmtId="49" fontId="1" fillId="3" borderId="20" xfId="0" applyNumberFormat="1" applyFont="1" applyFill="1" applyBorder="1" applyAlignment="1">
      <alignment horizontal="center" vertical="top"/>
    </xf>
    <xf numFmtId="4" fontId="12" fillId="3" borderId="25" xfId="0" applyNumberFormat="1" applyFont="1" applyFill="1" applyBorder="1" applyAlignment="1">
      <alignment horizontal="center"/>
    </xf>
    <xf numFmtId="4" fontId="12" fillId="3" borderId="26" xfId="0" applyNumberFormat="1" applyFont="1" applyFill="1" applyBorder="1" applyAlignment="1">
      <alignment horizontal="center"/>
    </xf>
    <xf numFmtId="4" fontId="12" fillId="4" borderId="25" xfId="0" applyNumberFormat="1" applyFont="1" applyFill="1" applyBorder="1" applyAlignment="1">
      <alignment horizontal="center"/>
    </xf>
    <xf numFmtId="4" fontId="12" fillId="4" borderId="26" xfId="0" applyNumberFormat="1" applyFont="1" applyFill="1" applyBorder="1" applyAlignment="1">
      <alignment horizontal="center"/>
    </xf>
    <xf numFmtId="4" fontId="1" fillId="3" borderId="26" xfId="0" applyNumberFormat="1" applyFont="1" applyFill="1" applyBorder="1" applyAlignment="1">
      <alignment horizontal="center"/>
    </xf>
    <xf numFmtId="49" fontId="12" fillId="0" borderId="27" xfId="0" applyNumberFormat="1" applyFont="1" applyFill="1" applyBorder="1" applyAlignment="1">
      <alignment horizontal="center" vertical="top"/>
    </xf>
    <xf numFmtId="49" fontId="14" fillId="0" borderId="27" xfId="0" applyNumberFormat="1" applyFont="1" applyFill="1" applyBorder="1" applyAlignment="1">
      <alignment horizontal="center"/>
    </xf>
    <xf numFmtId="49" fontId="12" fillId="0" borderId="27" xfId="0" applyNumberFormat="1" applyFont="1" applyFill="1" applyBorder="1" applyAlignment="1">
      <alignment horizontal="center"/>
    </xf>
    <xf numFmtId="49" fontId="12" fillId="0" borderId="27" xfId="0" applyNumberFormat="1" applyFont="1" applyFill="1" applyBorder="1" applyAlignment="1"/>
    <xf numFmtId="49" fontId="12" fillId="0" borderId="28" xfId="0" applyNumberFormat="1" applyFont="1" applyFill="1" applyBorder="1" applyAlignment="1"/>
    <xf numFmtId="0" fontId="12" fillId="0" borderId="29" xfId="0" applyNumberFormat="1" applyFont="1" applyFill="1" applyBorder="1" applyAlignment="1">
      <alignment horizontal="left" wrapText="1" indent="4"/>
    </xf>
    <xf numFmtId="4" fontId="14" fillId="0" borderId="8" xfId="0" applyNumberFormat="1" applyFont="1" applyFill="1" applyBorder="1" applyAlignment="1">
      <alignment horizontal="center"/>
    </xf>
    <xf numFmtId="49" fontId="12" fillId="0" borderId="4" xfId="0" applyNumberFormat="1" applyFont="1" applyFill="1" applyBorder="1" applyAlignment="1">
      <alignment horizontal="center" vertical="top"/>
    </xf>
    <xf numFmtId="0" fontId="12" fillId="0" borderId="14" xfId="0" applyNumberFormat="1" applyFont="1" applyBorder="1" applyAlignment="1">
      <alignment horizontal="center" vertical="top" wrapText="1"/>
    </xf>
    <xf numFmtId="4" fontId="14" fillId="0" borderId="5" xfId="0" applyNumberFormat="1" applyFont="1" applyFill="1" applyBorder="1" applyAlignment="1">
      <alignment horizontal="center"/>
    </xf>
    <xf numFmtId="4" fontId="12" fillId="4" borderId="30" xfId="0" applyNumberFormat="1" applyFont="1" applyFill="1" applyBorder="1" applyAlignment="1">
      <alignment horizontal="center"/>
    </xf>
    <xf numFmtId="4" fontId="12" fillId="3" borderId="28" xfId="0" applyNumberFormat="1" applyFont="1" applyFill="1" applyBorder="1" applyAlignment="1">
      <alignment horizontal="center"/>
    </xf>
    <xf numFmtId="4" fontId="12" fillId="3" borderId="29" xfId="0" applyNumberFormat="1" applyFont="1" applyFill="1" applyBorder="1" applyAlignment="1">
      <alignment horizontal="center"/>
    </xf>
    <xf numFmtId="4" fontId="12" fillId="4" borderId="35" xfId="0" applyNumberFormat="1" applyFont="1" applyFill="1" applyBorder="1" applyAlignment="1">
      <alignment horizontal="center"/>
    </xf>
    <xf numFmtId="4" fontId="12" fillId="4" borderId="29" xfId="0" applyNumberFormat="1" applyFont="1" applyFill="1" applyBorder="1" applyAlignment="1">
      <alignment horizontal="center"/>
    </xf>
    <xf numFmtId="4" fontId="4" fillId="0" borderId="0" xfId="0" applyNumberFormat="1" applyFont="1" applyBorder="1" applyAlignment="1">
      <alignment horizontal="left"/>
    </xf>
    <xf numFmtId="4" fontId="12" fillId="4" borderId="28" xfId="0" applyNumberFormat="1" applyFont="1" applyFill="1" applyBorder="1" applyAlignment="1">
      <alignment horizontal="center"/>
    </xf>
    <xf numFmtId="4" fontId="12" fillId="0" borderId="29" xfId="0" applyNumberFormat="1" applyFont="1" applyFill="1" applyBorder="1" applyAlignment="1">
      <alignment horizontal="center"/>
    </xf>
    <xf numFmtId="4" fontId="12" fillId="0" borderId="5" xfId="0" applyNumberFormat="1" applyFont="1" applyFill="1" applyBorder="1" applyAlignment="1">
      <alignment horizontal="center"/>
    </xf>
    <xf numFmtId="4" fontId="12" fillId="4" borderId="4" xfId="0" applyNumberFormat="1" applyFont="1" applyFill="1" applyBorder="1" applyAlignment="1"/>
    <xf numFmtId="49" fontId="12" fillId="3" borderId="11" xfId="0" applyNumberFormat="1" applyFont="1" applyFill="1" applyBorder="1" applyAlignment="1">
      <alignment horizontal="center" vertical="top"/>
    </xf>
    <xf numFmtId="4" fontId="12" fillId="3" borderId="17" xfId="0" applyNumberFormat="1" applyFont="1" applyFill="1" applyBorder="1" applyAlignment="1">
      <alignment horizontal="center"/>
    </xf>
    <xf numFmtId="4" fontId="12" fillId="3" borderId="6" xfId="0" applyNumberFormat="1" applyFont="1" applyFill="1" applyBorder="1" applyAlignment="1">
      <alignment horizontal="center"/>
    </xf>
    <xf numFmtId="4" fontId="14" fillId="3" borderId="6" xfId="0" applyNumberFormat="1" applyFont="1" applyFill="1" applyBorder="1" applyAlignment="1">
      <alignment horizontal="center"/>
    </xf>
    <xf numFmtId="4" fontId="12" fillId="3" borderId="40" xfId="0" applyNumberFormat="1" applyFont="1" applyFill="1" applyBorder="1" applyAlignment="1">
      <alignment horizontal="center"/>
    </xf>
    <xf numFmtId="4" fontId="12" fillId="0" borderId="18" xfId="0" applyNumberFormat="1" applyFont="1" applyFill="1" applyBorder="1" applyAlignment="1">
      <alignment horizontal="center"/>
    </xf>
    <xf numFmtId="0" fontId="12" fillId="0" borderId="0" xfId="0" applyNumberFormat="1" applyFont="1" applyFill="1" applyBorder="1" applyAlignment="1">
      <alignment horizontal="center"/>
    </xf>
    <xf numFmtId="0" fontId="27" fillId="0" borderId="0" xfId="0" applyNumberFormat="1" applyFont="1" applyBorder="1" applyAlignment="1">
      <alignment horizontal="center" vertical="center"/>
    </xf>
    <xf numFmtId="0" fontId="12" fillId="0" borderId="34" xfId="0" applyNumberFormat="1" applyFont="1" applyFill="1" applyBorder="1" applyAlignment="1">
      <alignment horizontal="left" vertical="center" wrapText="1"/>
    </xf>
    <xf numFmtId="49" fontId="12" fillId="0" borderId="14" xfId="0" applyNumberFormat="1" applyFont="1" applyFill="1" applyBorder="1" applyAlignment="1">
      <alignment horizontal="center" vertical="center"/>
    </xf>
    <xf numFmtId="49" fontId="12" fillId="0" borderId="10" xfId="0" applyNumberFormat="1" applyFont="1" applyFill="1" applyBorder="1" applyAlignment="1">
      <alignment horizontal="center" vertical="center" wrapText="1"/>
    </xf>
    <xf numFmtId="4" fontId="14" fillId="0" borderId="27" xfId="0" applyNumberFormat="1" applyFont="1" applyFill="1" applyBorder="1" applyAlignment="1">
      <alignment horizontal="center" vertical="center"/>
    </xf>
    <xf numFmtId="4" fontId="14" fillId="0" borderId="14" xfId="0" applyNumberFormat="1" applyFont="1" applyFill="1" applyBorder="1" applyAlignment="1">
      <alignment horizontal="center" vertical="center"/>
    </xf>
    <xf numFmtId="4" fontId="14" fillId="0" borderId="4" xfId="0" applyNumberFormat="1" applyFont="1" applyFill="1" applyBorder="1" applyAlignment="1">
      <alignment horizontal="center" vertical="center"/>
    </xf>
    <xf numFmtId="4" fontId="12" fillId="3" borderId="27" xfId="0" applyNumberFormat="1" applyFont="1" applyFill="1" applyBorder="1" applyAlignment="1">
      <alignment horizontal="center" vertical="center"/>
    </xf>
    <xf numFmtId="4" fontId="12" fillId="3" borderId="14" xfId="0" applyNumberFormat="1" applyFont="1" applyFill="1" applyBorder="1" applyAlignment="1">
      <alignment horizontal="center" vertical="center"/>
    </xf>
    <xf numFmtId="4" fontId="12" fillId="3" borderId="4" xfId="0" applyNumberFormat="1" applyFont="1" applyFill="1" applyBorder="1" applyAlignment="1">
      <alignment horizontal="center" vertical="center"/>
    </xf>
    <xf numFmtId="4" fontId="12" fillId="4" borderId="18" xfId="0" applyNumberFormat="1" applyFont="1" applyFill="1" applyBorder="1" applyAlignment="1">
      <alignment horizontal="center" vertical="center"/>
    </xf>
    <xf numFmtId="4" fontId="12" fillId="4" borderId="14" xfId="0" applyNumberFormat="1" applyFont="1" applyFill="1" applyBorder="1" applyAlignment="1">
      <alignment horizontal="center" vertical="center"/>
    </xf>
    <xf numFmtId="4" fontId="12" fillId="4" borderId="4" xfId="0" applyNumberFormat="1" applyFont="1" applyFill="1" applyBorder="1" applyAlignment="1">
      <alignment horizontal="center" vertical="center"/>
    </xf>
    <xf numFmtId="0" fontId="1" fillId="0" borderId="0" xfId="0" applyNumberFormat="1" applyFont="1" applyBorder="1" applyAlignment="1">
      <alignment horizontal="left" vertical="center"/>
    </xf>
    <xf numFmtId="0" fontId="12" fillId="0" borderId="27" xfId="0" applyNumberFormat="1" applyFont="1" applyFill="1" applyBorder="1" applyAlignment="1">
      <alignment horizontal="left" vertical="center" wrapText="1"/>
    </xf>
    <xf numFmtId="4" fontId="12" fillId="0" borderId="14" xfId="0" applyNumberFormat="1" applyFont="1" applyFill="1" applyBorder="1" applyAlignment="1">
      <alignment horizontal="center" vertical="center"/>
    </xf>
    <xf numFmtId="4" fontId="12" fillId="0" borderId="4" xfId="0" applyNumberFormat="1" applyFont="1" applyFill="1" applyBorder="1" applyAlignment="1">
      <alignment horizontal="center" vertical="center"/>
    </xf>
    <xf numFmtId="0" fontId="12" fillId="0" borderId="0" xfId="0" applyNumberFormat="1" applyFont="1" applyBorder="1" applyAlignment="1">
      <alignment horizontal="left" vertical="center"/>
    </xf>
    <xf numFmtId="2" fontId="12" fillId="0" borderId="14" xfId="0" applyNumberFormat="1" applyFont="1" applyFill="1" applyBorder="1" applyAlignment="1">
      <alignment horizontal="center"/>
    </xf>
    <xf numFmtId="0" fontId="12" fillId="0" borderId="0" xfId="0" applyNumberFormat="1" applyFont="1" applyFill="1" applyBorder="1" applyAlignment="1">
      <alignment horizontal="center"/>
    </xf>
    <xf numFmtId="49" fontId="12" fillId="0" borderId="10" xfId="0" applyNumberFormat="1" applyFont="1" applyFill="1" applyBorder="1" applyAlignment="1">
      <alignment horizontal="center" wrapText="1"/>
    </xf>
    <xf numFmtId="4" fontId="12" fillId="3" borderId="18" xfId="0" applyNumberFormat="1" applyFont="1" applyFill="1" applyBorder="1" applyAlignment="1">
      <alignment horizontal="center"/>
    </xf>
    <xf numFmtId="4" fontId="12" fillId="3" borderId="9" xfId="0" applyNumberFormat="1" applyFont="1" applyFill="1" applyBorder="1" applyAlignment="1">
      <alignment horizontal="center"/>
    </xf>
    <xf numFmtId="0" fontId="12" fillId="0" borderId="0" xfId="0" applyNumberFormat="1" applyFont="1" applyFill="1" applyBorder="1" applyAlignment="1">
      <alignment horizontal="center"/>
    </xf>
    <xf numFmtId="4" fontId="12" fillId="3" borderId="39" xfId="0" applyNumberFormat="1" applyFont="1" applyFill="1" applyBorder="1" applyAlignment="1">
      <alignment horizontal="center"/>
    </xf>
    <xf numFmtId="4" fontId="12" fillId="3" borderId="10" xfId="0" applyNumberFormat="1" applyFont="1" applyFill="1" applyBorder="1" applyAlignment="1">
      <alignment horizontal="center"/>
    </xf>
    <xf numFmtId="4" fontId="14" fillId="3" borderId="10" xfId="0" applyNumberFormat="1" applyFont="1" applyFill="1" applyBorder="1" applyAlignment="1">
      <alignment horizontal="center"/>
    </xf>
    <xf numFmtId="0" fontId="14" fillId="2" borderId="0" xfId="0" applyNumberFormat="1" applyFont="1" applyFill="1" applyBorder="1" applyAlignment="1">
      <alignment horizontal="left"/>
    </xf>
    <xf numFmtId="0" fontId="12" fillId="2" borderId="0" xfId="0" applyNumberFormat="1" applyFont="1" applyFill="1" applyBorder="1" applyAlignment="1">
      <alignment horizontal="center"/>
    </xf>
    <xf numFmtId="0" fontId="14" fillId="2" borderId="14" xfId="0" applyNumberFormat="1" applyFont="1" applyFill="1" applyBorder="1" applyAlignment="1">
      <alignment horizontal="center"/>
    </xf>
    <xf numFmtId="0" fontId="14" fillId="2" borderId="14" xfId="0" applyNumberFormat="1" applyFont="1" applyFill="1" applyBorder="1" applyAlignment="1">
      <alignment horizontal="center" vertical="top" wrapText="1"/>
    </xf>
    <xf numFmtId="49" fontId="14" fillId="2" borderId="20" xfId="0" applyNumberFormat="1" applyFont="1" applyFill="1" applyBorder="1" applyAlignment="1">
      <alignment horizontal="center" vertical="top"/>
    </xf>
    <xf numFmtId="4" fontId="14" fillId="2" borderId="25" xfId="0" applyNumberFormat="1" applyFont="1" applyFill="1" applyBorder="1" applyAlignment="1">
      <alignment horizontal="center"/>
    </xf>
    <xf numFmtId="4" fontId="14" fillId="2" borderId="27" xfId="0" applyNumberFormat="1" applyFont="1" applyFill="1" applyBorder="1" applyAlignment="1">
      <alignment horizontal="center"/>
    </xf>
    <xf numFmtId="4" fontId="14" fillId="2" borderId="28" xfId="0" applyNumberFormat="1" applyFont="1" applyFill="1" applyBorder="1" applyAlignment="1">
      <alignment horizontal="center"/>
    </xf>
    <xf numFmtId="0" fontId="20" fillId="2" borderId="0" xfId="0" applyNumberFormat="1" applyFont="1" applyFill="1" applyBorder="1" applyAlignment="1">
      <alignment horizontal="left"/>
    </xf>
    <xf numFmtId="0" fontId="4" fillId="2" borderId="0" xfId="0" applyNumberFormat="1" applyFont="1" applyFill="1" applyBorder="1" applyAlignment="1">
      <alignment horizontal="left"/>
    </xf>
    <xf numFmtId="0" fontId="12" fillId="2" borderId="0" xfId="0" applyNumberFormat="1" applyFont="1" applyFill="1" applyBorder="1" applyAlignment="1">
      <alignment horizontal="left"/>
    </xf>
    <xf numFmtId="0" fontId="12" fillId="2" borderId="27" xfId="0" applyNumberFormat="1" applyFont="1" applyFill="1" applyBorder="1" applyAlignment="1">
      <alignment horizontal="center"/>
    </xf>
    <xf numFmtId="0" fontId="12" fillId="2" borderId="27" xfId="0" applyNumberFormat="1" applyFont="1" applyFill="1" applyBorder="1" applyAlignment="1">
      <alignment horizontal="center" vertical="top" wrapText="1"/>
    </xf>
    <xf numFmtId="49" fontId="12" fillId="2" borderId="36" xfId="0" applyNumberFormat="1" applyFont="1" applyFill="1" applyBorder="1" applyAlignment="1">
      <alignment horizontal="center" vertical="top"/>
    </xf>
    <xf numFmtId="4" fontId="12" fillId="2" borderId="25" xfId="0" applyNumberFormat="1" applyFont="1" applyFill="1" applyBorder="1" applyAlignment="1">
      <alignment horizontal="center"/>
    </xf>
    <xf numFmtId="4" fontId="12" fillId="2" borderId="27" xfId="0" applyNumberFormat="1" applyFont="1" applyFill="1" applyBorder="1" applyAlignment="1">
      <alignment horizontal="center"/>
    </xf>
    <xf numFmtId="4" fontId="12" fillId="2" borderId="36" xfId="0" applyNumberFormat="1" applyFont="1" applyFill="1" applyBorder="1" applyAlignment="1">
      <alignment horizontal="center"/>
    </xf>
    <xf numFmtId="4" fontId="12" fillId="2" borderId="41" xfId="0" applyNumberFormat="1" applyFont="1" applyFill="1" applyBorder="1" applyAlignment="1">
      <alignment horizontal="center"/>
    </xf>
    <xf numFmtId="4" fontId="12" fillId="2" borderId="37" xfId="0" applyNumberFormat="1" applyFont="1" applyFill="1" applyBorder="1" applyAlignment="1">
      <alignment horizontal="center"/>
    </xf>
    <xf numFmtId="4" fontId="12" fillId="2" borderId="27" xfId="0" applyNumberFormat="1" applyFont="1" applyFill="1" applyBorder="1" applyAlignment="1">
      <alignment horizontal="center" vertical="center"/>
    </xf>
    <xf numFmtId="4" fontId="12" fillId="2" borderId="28" xfId="0" applyNumberFormat="1" applyFont="1" applyFill="1" applyBorder="1" applyAlignment="1">
      <alignment horizontal="center"/>
    </xf>
    <xf numFmtId="0" fontId="2" fillId="2" borderId="0" xfId="0" applyNumberFormat="1" applyFont="1" applyFill="1" applyBorder="1" applyAlignment="1">
      <alignment horizontal="left"/>
    </xf>
    <xf numFmtId="2" fontId="14" fillId="0" borderId="14" xfId="0" applyNumberFormat="1" applyFont="1" applyFill="1" applyBorder="1" applyAlignment="1">
      <alignment horizontal="center"/>
    </xf>
    <xf numFmtId="0" fontId="3" fillId="0" borderId="0" xfId="0" applyNumberFormat="1" applyFont="1" applyBorder="1" applyAlignment="1">
      <alignment horizontal="center" vertical="top"/>
    </xf>
    <xf numFmtId="0" fontId="14" fillId="4" borderId="17" xfId="0" applyNumberFormat="1" applyFont="1" applyFill="1" applyBorder="1" applyAlignment="1">
      <alignment horizontal="center" vertical="center"/>
    </xf>
    <xf numFmtId="0" fontId="12" fillId="3" borderId="14" xfId="0" applyNumberFormat="1" applyFont="1" applyFill="1" applyBorder="1" applyAlignment="1">
      <alignment horizontal="center" vertical="center" wrapText="1"/>
    </xf>
    <xf numFmtId="0" fontId="12" fillId="0" borderId="0" xfId="0" applyNumberFormat="1" applyFont="1" applyFill="1" applyBorder="1" applyAlignment="1">
      <alignment horizontal="center"/>
    </xf>
    <xf numFmtId="49" fontId="14" fillId="3" borderId="26" xfId="0" applyNumberFormat="1" applyFont="1" applyFill="1" applyBorder="1" applyAlignment="1">
      <alignment horizontal="center" vertical="center"/>
    </xf>
    <xf numFmtId="0" fontId="1" fillId="0" borderId="0" xfId="0" applyNumberFormat="1" applyFont="1" applyBorder="1" applyAlignment="1">
      <alignment horizontal="center"/>
    </xf>
    <xf numFmtId="49" fontId="12" fillId="3" borderId="14" xfId="0" applyNumberFormat="1" applyFont="1" applyFill="1" applyBorder="1" applyAlignment="1">
      <alignment horizontal="center" vertical="top"/>
    </xf>
    <xf numFmtId="4" fontId="14" fillId="3" borderId="18" xfId="0" applyNumberFormat="1" applyFont="1" applyFill="1" applyBorder="1" applyAlignment="1">
      <alignment horizontal="center"/>
    </xf>
    <xf numFmtId="4" fontId="12" fillId="3" borderId="38" xfId="0" applyNumberFormat="1" applyFont="1" applyFill="1" applyBorder="1" applyAlignment="1">
      <alignment horizontal="center"/>
    </xf>
    <xf numFmtId="49" fontId="12" fillId="3" borderId="6" xfId="0" applyNumberFormat="1" applyFont="1" applyFill="1" applyBorder="1" applyAlignment="1">
      <alignment horizontal="center" vertical="top"/>
    </xf>
    <xf numFmtId="49" fontId="12" fillId="4" borderId="38" xfId="0" applyNumberFormat="1" applyFont="1" applyFill="1" applyBorder="1" applyAlignment="1">
      <alignment horizontal="center" vertical="top"/>
    </xf>
    <xf numFmtId="0" fontId="12" fillId="4" borderId="6" xfId="0" applyNumberFormat="1" applyFont="1" applyFill="1" applyBorder="1" applyAlignment="1">
      <alignment horizontal="center" vertical="center" wrapText="1"/>
    </xf>
    <xf numFmtId="4" fontId="12" fillId="4" borderId="17" xfId="0" applyNumberFormat="1" applyFont="1" applyFill="1" applyBorder="1" applyAlignment="1">
      <alignment horizontal="center"/>
    </xf>
    <xf numFmtId="4" fontId="12" fillId="4" borderId="6" xfId="0" applyNumberFormat="1" applyFont="1" applyFill="1" applyBorder="1" applyAlignment="1">
      <alignment horizontal="center"/>
    </xf>
    <xf numFmtId="4" fontId="12" fillId="4" borderId="40" xfId="0" applyNumberFormat="1" applyFont="1" applyFill="1" applyBorder="1" applyAlignment="1"/>
    <xf numFmtId="4" fontId="1" fillId="3" borderId="17" xfId="0" applyNumberFormat="1" applyFont="1" applyFill="1" applyBorder="1" applyAlignment="1">
      <alignment horizontal="center"/>
    </xf>
    <xf numFmtId="4" fontId="1" fillId="3" borderId="6" xfId="0" applyNumberFormat="1" applyFont="1" applyFill="1" applyBorder="1" applyAlignment="1">
      <alignment horizontal="center"/>
    </xf>
    <xf numFmtId="4" fontId="12" fillId="3" borderId="40" xfId="0" applyNumberFormat="1" applyFont="1" applyFill="1" applyBorder="1" applyAlignment="1"/>
    <xf numFmtId="4" fontId="1" fillId="3" borderId="13" xfId="0" applyNumberFormat="1" applyFont="1" applyFill="1" applyBorder="1" applyAlignment="1">
      <alignment horizontal="center"/>
    </xf>
    <xf numFmtId="4" fontId="1" fillId="3" borderId="10" xfId="0" applyNumberFormat="1" applyFont="1" applyFill="1" applyBorder="1" applyAlignment="1">
      <alignment horizontal="center"/>
    </xf>
    <xf numFmtId="4" fontId="12" fillId="3" borderId="8" xfId="0" applyNumberFormat="1" applyFont="1" applyFill="1" applyBorder="1" applyAlignment="1"/>
    <xf numFmtId="49" fontId="14" fillId="5" borderId="14" xfId="0" applyNumberFormat="1" applyFont="1" applyFill="1" applyBorder="1" applyAlignment="1">
      <alignment horizontal="center" vertical="center"/>
    </xf>
    <xf numFmtId="0" fontId="34" fillId="0" borderId="0" xfId="1" applyFont="1" applyFill="1"/>
    <xf numFmtId="0" fontId="35" fillId="0" borderId="0" xfId="1" applyFont="1" applyFill="1" applyAlignment="1">
      <alignment horizontal="center" vertical="center" wrapText="1"/>
    </xf>
    <xf numFmtId="0" fontId="34" fillId="0" borderId="0" xfId="1" applyFont="1" applyFill="1" applyAlignment="1">
      <alignment horizontal="center"/>
    </xf>
    <xf numFmtId="0" fontId="34" fillId="0" borderId="0" xfId="1" applyFont="1" applyFill="1" applyAlignment="1">
      <alignment wrapText="1"/>
    </xf>
    <xf numFmtId="0" fontId="35" fillId="0" borderId="14" xfId="1" applyFont="1" applyFill="1" applyBorder="1" applyAlignment="1">
      <alignment horizontal="center" wrapText="1"/>
    </xf>
    <xf numFmtId="0" fontId="4" fillId="0" borderId="0" xfId="1" applyNumberFormat="1" applyFont="1" applyFill="1" applyBorder="1" applyAlignment="1">
      <alignment horizontal="left" wrapText="1"/>
    </xf>
    <xf numFmtId="4" fontId="4" fillId="0" borderId="0" xfId="1" applyNumberFormat="1" applyFont="1" applyFill="1" applyBorder="1" applyAlignment="1">
      <alignment horizontal="center" vertical="center"/>
    </xf>
    <xf numFmtId="4" fontId="4" fillId="2" borderId="0" xfId="1" applyNumberFormat="1" applyFont="1" applyFill="1" applyBorder="1" applyAlignment="1">
      <alignment horizontal="center"/>
    </xf>
    <xf numFmtId="0" fontId="34" fillId="2" borderId="0" xfId="1" applyFont="1" applyFill="1"/>
    <xf numFmtId="4" fontId="34" fillId="0" borderId="0" xfId="1" applyNumberFormat="1" applyFont="1" applyFill="1"/>
    <xf numFmtId="49" fontId="37" fillId="0" borderId="14" xfId="1" applyNumberFormat="1" applyFont="1" applyFill="1" applyBorder="1" applyAlignment="1">
      <alignment horizontal="center" vertical="center" wrapText="1"/>
    </xf>
    <xf numFmtId="0" fontId="38" fillId="0" borderId="14" xfId="1" applyFont="1" applyFill="1" applyBorder="1"/>
    <xf numFmtId="0" fontId="14" fillId="0" borderId="14" xfId="1" applyNumberFormat="1" applyFont="1" applyFill="1" applyBorder="1" applyAlignment="1">
      <alignment horizontal="left" wrapText="1"/>
    </xf>
    <xf numFmtId="4" fontId="14" fillId="0" borderId="14" xfId="1" applyNumberFormat="1" applyFont="1" applyFill="1" applyBorder="1" applyAlignment="1">
      <alignment horizontal="center" vertical="center"/>
    </xf>
    <xf numFmtId="4" fontId="14" fillId="2" borderId="14" xfId="1" applyNumberFormat="1" applyFont="1" applyFill="1" applyBorder="1" applyAlignment="1">
      <alignment horizontal="center"/>
    </xf>
    <xf numFmtId="4" fontId="14" fillId="0" borderId="14" xfId="1" applyNumberFormat="1" applyFont="1" applyFill="1" applyBorder="1" applyAlignment="1">
      <alignment horizontal="center"/>
    </xf>
    <xf numFmtId="0" fontId="41" fillId="0" borderId="0" xfId="1" applyFont="1" applyFill="1"/>
    <xf numFmtId="0" fontId="14" fillId="0" borderId="21" xfId="1" applyNumberFormat="1" applyFont="1" applyFill="1" applyBorder="1" applyAlignment="1">
      <alignment horizontal="left" wrapText="1"/>
    </xf>
    <xf numFmtId="4" fontId="14" fillId="0" borderId="21" xfId="1" applyNumberFormat="1" applyFont="1" applyFill="1" applyBorder="1" applyAlignment="1">
      <alignment horizontal="center" vertical="center"/>
    </xf>
    <xf numFmtId="4" fontId="38" fillId="0" borderId="21" xfId="1" applyNumberFormat="1" applyFont="1" applyFill="1" applyBorder="1" applyAlignment="1">
      <alignment horizontal="center" wrapText="1"/>
    </xf>
    <xf numFmtId="0" fontId="41" fillId="0" borderId="0" xfId="1" applyFont="1" applyFill="1" applyAlignment="1">
      <alignment wrapText="1"/>
    </xf>
    <xf numFmtId="4" fontId="12" fillId="2" borderId="14" xfId="1" applyNumberFormat="1" applyFont="1" applyFill="1" applyBorder="1" applyAlignment="1">
      <alignment horizontal="center"/>
    </xf>
    <xf numFmtId="4" fontId="14" fillId="0" borderId="21" xfId="1" applyNumberFormat="1" applyFont="1" applyFill="1" applyBorder="1" applyAlignment="1">
      <alignment horizontal="center"/>
    </xf>
    <xf numFmtId="0" fontId="41" fillId="0" borderId="14" xfId="1" applyFont="1" applyFill="1" applyBorder="1"/>
    <xf numFmtId="0" fontId="41" fillId="0" borderId="14" xfId="1" applyFont="1" applyFill="1" applyBorder="1" applyAlignment="1">
      <alignment horizontal="left" wrapText="1" indent="2"/>
    </xf>
    <xf numFmtId="0" fontId="41" fillId="0" borderId="14" xfId="1" applyFont="1" applyFill="1" applyBorder="1" applyAlignment="1">
      <alignment horizontal="center" vertical="center"/>
    </xf>
    <xf numFmtId="4" fontId="12" fillId="0" borderId="14" xfId="1" applyNumberFormat="1" applyFont="1" applyFill="1" applyBorder="1" applyAlignment="1">
      <alignment horizontal="center"/>
    </xf>
    <xf numFmtId="0" fontId="42" fillId="0" borderId="14" xfId="1" applyFont="1" applyFill="1" applyBorder="1" applyAlignment="1">
      <alignment horizontal="left" wrapText="1" indent="2"/>
    </xf>
    <xf numFmtId="0" fontId="42" fillId="0" borderId="14" xfId="1" applyFont="1" applyFill="1" applyBorder="1" applyAlignment="1">
      <alignment horizontal="center" vertical="center"/>
    </xf>
    <xf numFmtId="49" fontId="12" fillId="0" borderId="14" xfId="1" applyNumberFormat="1" applyFont="1" applyFill="1" applyBorder="1" applyAlignment="1">
      <alignment horizontal="center" vertical="center"/>
    </xf>
    <xf numFmtId="164" fontId="12" fillId="0" borderId="14" xfId="1" applyNumberFormat="1" applyFont="1" applyFill="1" applyBorder="1" applyAlignment="1">
      <alignment horizontal="center" vertical="center" wrapText="1"/>
    </xf>
    <xf numFmtId="0" fontId="12" fillId="2" borderId="14" xfId="1" applyNumberFormat="1" applyFont="1" applyFill="1" applyBorder="1" applyAlignment="1">
      <alignment horizontal="center"/>
    </xf>
    <xf numFmtId="0" fontId="12" fillId="0" borderId="14" xfId="1" applyNumberFormat="1" applyFont="1" applyFill="1" applyBorder="1" applyAlignment="1">
      <alignment horizontal="center"/>
    </xf>
    <xf numFmtId="4" fontId="43" fillId="2" borderId="14" xfId="1" applyNumberFormat="1" applyFont="1" applyFill="1" applyBorder="1" applyAlignment="1">
      <alignment horizontal="center"/>
    </xf>
    <xf numFmtId="0" fontId="12" fillId="0" borderId="0" xfId="1" applyNumberFormat="1" applyFont="1" applyFill="1" applyBorder="1" applyAlignment="1">
      <alignment horizontal="left" wrapText="1"/>
    </xf>
    <xf numFmtId="4" fontId="14" fillId="0" borderId="0" xfId="1" applyNumberFormat="1" applyFont="1" applyFill="1" applyBorder="1" applyAlignment="1">
      <alignment horizontal="center" vertical="center"/>
    </xf>
    <xf numFmtId="4" fontId="14" fillId="2" borderId="0" xfId="1" applyNumberFormat="1" applyFont="1" applyFill="1" applyBorder="1" applyAlignment="1">
      <alignment horizontal="center"/>
    </xf>
    <xf numFmtId="0" fontId="41" fillId="2" borderId="0" xfId="1" applyFont="1" applyFill="1"/>
    <xf numFmtId="4" fontId="41" fillId="2" borderId="0" xfId="1" applyNumberFormat="1" applyFont="1" applyFill="1"/>
    <xf numFmtId="4" fontId="41" fillId="0" borderId="0" xfId="1" applyNumberFormat="1" applyFont="1" applyFill="1"/>
    <xf numFmtId="0" fontId="12" fillId="0" borderId="0" xfId="1" applyNumberFormat="1" applyFont="1" applyBorder="1" applyAlignment="1">
      <alignment horizontal="left"/>
    </xf>
    <xf numFmtId="0" fontId="12" fillId="0" borderId="0" xfId="1" applyNumberFormat="1" applyFont="1" applyFill="1" applyBorder="1" applyAlignment="1">
      <alignment horizontal="center"/>
    </xf>
    <xf numFmtId="0" fontId="12" fillId="0" borderId="0" xfId="1" applyNumberFormat="1" applyFont="1" applyBorder="1" applyAlignment="1">
      <alignment horizontal="center"/>
    </xf>
    <xf numFmtId="0" fontId="13" fillId="0" borderId="0" xfId="1" applyNumberFormat="1" applyFont="1" applyBorder="1" applyAlignment="1">
      <alignment horizontal="center"/>
    </xf>
    <xf numFmtId="0" fontId="12" fillId="0" borderId="0" xfId="1" applyNumberFormat="1" applyFont="1" applyBorder="1" applyAlignment="1">
      <alignment horizontal="center" vertical="top"/>
    </xf>
    <xf numFmtId="49" fontId="12" fillId="0" borderId="0" xfId="1" applyNumberFormat="1" applyFont="1" applyBorder="1" applyAlignment="1">
      <alignment horizontal="left"/>
    </xf>
    <xf numFmtId="0" fontId="5" fillId="0" borderId="0" xfId="0" applyNumberFormat="1" applyFont="1" applyBorder="1" applyAlignment="1">
      <alignment horizontal="justify" wrapText="1"/>
    </xf>
    <xf numFmtId="0" fontId="5" fillId="0" borderId="0" xfId="0" applyNumberFormat="1" applyFont="1" applyBorder="1" applyAlignment="1">
      <alignment horizontal="left" wrapText="1"/>
    </xf>
    <xf numFmtId="0" fontId="10" fillId="0" borderId="0" xfId="0" applyNumberFormat="1" applyFont="1" applyBorder="1" applyAlignment="1">
      <alignment horizontal="center"/>
    </xf>
    <xf numFmtId="0" fontId="3" fillId="0" borderId="0" xfId="0" applyNumberFormat="1" applyFont="1" applyBorder="1" applyAlignment="1">
      <alignment horizontal="center" vertical="top"/>
    </xf>
    <xf numFmtId="49" fontId="12" fillId="0" borderId="0" xfId="0" applyNumberFormat="1" applyFont="1" applyBorder="1" applyAlignment="1">
      <alignment horizontal="center"/>
    </xf>
    <xf numFmtId="0" fontId="10" fillId="0" borderId="12" xfId="0" applyNumberFormat="1" applyFont="1" applyBorder="1" applyAlignment="1">
      <alignment horizontal="center" vertical="center" wrapText="1"/>
    </xf>
    <xf numFmtId="0" fontId="9" fillId="0" borderId="0" xfId="0" applyNumberFormat="1" applyFont="1" applyBorder="1" applyAlignment="1">
      <alignment horizontal="center"/>
    </xf>
    <xf numFmtId="0" fontId="9" fillId="0" borderId="19" xfId="0" applyNumberFormat="1" applyFont="1" applyBorder="1" applyAlignment="1">
      <alignment horizontal="center"/>
    </xf>
    <xf numFmtId="0" fontId="12" fillId="0" borderId="14" xfId="0" applyNumberFormat="1" applyFont="1" applyBorder="1" applyAlignment="1">
      <alignment horizontal="center" vertical="center" wrapText="1"/>
    </xf>
    <xf numFmtId="0" fontId="12" fillId="0" borderId="14" xfId="0" applyNumberFormat="1" applyFont="1" applyFill="1" applyBorder="1" applyAlignment="1">
      <alignment horizontal="center" vertical="center"/>
    </xf>
    <xf numFmtId="0" fontId="12" fillId="0" borderId="14" xfId="0" applyNumberFormat="1" applyFont="1" applyFill="1" applyBorder="1" applyAlignment="1">
      <alignment horizontal="center" vertical="center" wrapText="1"/>
    </xf>
    <xf numFmtId="0" fontId="12" fillId="0" borderId="14" xfId="0" applyNumberFormat="1" applyFont="1" applyBorder="1" applyAlignment="1">
      <alignment horizontal="center" vertical="center"/>
    </xf>
    <xf numFmtId="0" fontId="10" fillId="0" borderId="12" xfId="0" applyNumberFormat="1" applyFont="1" applyBorder="1" applyAlignment="1">
      <alignment horizontal="center"/>
    </xf>
    <xf numFmtId="0" fontId="10" fillId="0" borderId="6" xfId="0" applyNumberFormat="1" applyFont="1" applyBorder="1" applyAlignment="1">
      <alignment horizontal="center"/>
    </xf>
    <xf numFmtId="0" fontId="18" fillId="0" borderId="0" xfId="0" applyNumberFormat="1" applyFont="1" applyBorder="1" applyAlignment="1">
      <alignment horizontal="center" vertical="top"/>
    </xf>
    <xf numFmtId="0" fontId="10" fillId="0" borderId="12" xfId="0" applyNumberFormat="1" applyFont="1" applyBorder="1" applyAlignment="1">
      <alignment horizontal="center" vertical="center"/>
    </xf>
    <xf numFmtId="0" fontId="10" fillId="0" borderId="19" xfId="0" applyNumberFormat="1" applyFont="1" applyBorder="1" applyAlignment="1">
      <alignment horizontal="center"/>
    </xf>
    <xf numFmtId="0" fontId="12" fillId="0" borderId="20" xfId="0" applyNumberFormat="1" applyFont="1" applyBorder="1" applyAlignment="1">
      <alignment horizontal="center" vertical="center"/>
    </xf>
    <xf numFmtId="0" fontId="12" fillId="0" borderId="0" xfId="0" applyNumberFormat="1" applyFont="1" applyBorder="1" applyAlignment="1">
      <alignment horizontal="center" vertical="center"/>
    </xf>
    <xf numFmtId="0" fontId="14" fillId="4" borderId="17" xfId="0" applyNumberFormat="1" applyFont="1" applyFill="1" applyBorder="1" applyAlignment="1">
      <alignment horizontal="center" vertical="center"/>
    </xf>
    <xf numFmtId="0" fontId="14" fillId="4" borderId="24" xfId="0" applyNumberFormat="1" applyFont="1" applyFill="1" applyBorder="1" applyAlignment="1">
      <alignment horizontal="center" vertical="center"/>
    </xf>
    <xf numFmtId="0" fontId="12" fillId="4" borderId="15" xfId="0" applyNumberFormat="1" applyFont="1" applyFill="1" applyBorder="1" applyAlignment="1">
      <alignment horizontal="center" vertical="center" wrapText="1"/>
    </xf>
    <xf numFmtId="0" fontId="12" fillId="4" borderId="16" xfId="0" applyNumberFormat="1" applyFont="1" applyFill="1" applyBorder="1" applyAlignment="1">
      <alignment horizontal="center" vertical="center" wrapText="1"/>
    </xf>
    <xf numFmtId="0" fontId="5" fillId="0" borderId="0" xfId="0" applyNumberFormat="1" applyFont="1" applyFill="1" applyBorder="1" applyAlignment="1">
      <alignment horizontal="justify" wrapText="1"/>
    </xf>
    <xf numFmtId="0" fontId="14" fillId="3" borderId="26" xfId="0" applyNumberFormat="1" applyFont="1" applyFill="1" applyBorder="1" applyAlignment="1">
      <alignment horizontal="center" vertical="center"/>
    </xf>
    <xf numFmtId="0" fontId="12" fillId="3" borderId="14" xfId="0" applyNumberFormat="1" applyFont="1" applyFill="1" applyBorder="1" applyAlignment="1">
      <alignment horizontal="center" vertical="center" wrapText="1"/>
    </xf>
    <xf numFmtId="0" fontId="5" fillId="0" borderId="0" xfId="0" applyNumberFormat="1" applyFont="1" applyFill="1" applyBorder="1" applyAlignment="1">
      <alignment horizontal="left" wrapText="1"/>
    </xf>
    <xf numFmtId="0" fontId="14" fillId="0" borderId="0" xfId="0" applyNumberFormat="1" applyFont="1" applyFill="1" applyBorder="1" applyAlignment="1">
      <alignment horizontal="center"/>
    </xf>
    <xf numFmtId="0" fontId="12" fillId="0" borderId="31" xfId="0" applyNumberFormat="1" applyFont="1" applyFill="1" applyBorder="1" applyAlignment="1">
      <alignment horizontal="center" vertical="center"/>
    </xf>
    <xf numFmtId="0" fontId="12" fillId="0" borderId="33" xfId="0" applyNumberFormat="1" applyFont="1" applyFill="1" applyBorder="1" applyAlignment="1">
      <alignment horizontal="center" vertical="center"/>
    </xf>
    <xf numFmtId="0" fontId="12" fillId="0" borderId="34" xfId="0" applyNumberFormat="1" applyFont="1" applyFill="1" applyBorder="1" applyAlignment="1">
      <alignment horizontal="center" vertical="center"/>
    </xf>
    <xf numFmtId="0" fontId="12" fillId="0" borderId="32" xfId="0" applyNumberFormat="1" applyFont="1" applyFill="1" applyBorder="1" applyAlignment="1">
      <alignment horizontal="center" vertical="center" wrapText="1"/>
    </xf>
    <xf numFmtId="0" fontId="12" fillId="0" borderId="22"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4" fillId="0" borderId="13" xfId="0" applyNumberFormat="1" applyFont="1" applyFill="1" applyBorder="1" applyAlignment="1">
      <alignment horizontal="center" vertical="center"/>
    </xf>
    <xf numFmtId="0" fontId="14" fillId="0" borderId="17" xfId="0" applyNumberFormat="1" applyFont="1" applyFill="1" applyBorder="1" applyAlignment="1">
      <alignment horizontal="center" vertical="center"/>
    </xf>
    <xf numFmtId="0" fontId="14" fillId="0" borderId="2" xfId="0" applyNumberFormat="1"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0" fontId="12" fillId="0" borderId="0" xfId="0" applyNumberFormat="1" applyFont="1" applyFill="1" applyBorder="1" applyAlignment="1">
      <alignment horizontal="center"/>
    </xf>
    <xf numFmtId="0" fontId="14" fillId="0" borderId="0" xfId="0" applyNumberFormat="1" applyFont="1" applyFill="1" applyBorder="1" applyAlignment="1">
      <alignment horizontal="center" vertical="center"/>
    </xf>
    <xf numFmtId="0" fontId="12" fillId="0" borderId="26" xfId="0" applyNumberFormat="1" applyFont="1" applyFill="1" applyBorder="1" applyAlignment="1">
      <alignment horizontal="center" vertical="center" wrapText="1"/>
    </xf>
    <xf numFmtId="0" fontId="1" fillId="4" borderId="20" xfId="0" applyNumberFormat="1" applyFont="1" applyFill="1" applyBorder="1" applyAlignment="1">
      <alignment horizontal="center" vertical="center"/>
    </xf>
    <xf numFmtId="0" fontId="1" fillId="4" borderId="21" xfId="0" applyNumberFormat="1" applyFont="1" applyFill="1" applyBorder="1" applyAlignment="1">
      <alignment horizontal="center" vertical="center"/>
    </xf>
    <xf numFmtId="0" fontId="12" fillId="3" borderId="36" xfId="0" applyFont="1" applyFill="1" applyBorder="1" applyAlignment="1">
      <alignment horizontal="center" vertical="center" wrapText="1"/>
    </xf>
    <xf numFmtId="0" fontId="12" fillId="3" borderId="37" xfId="0" applyFont="1" applyFill="1" applyBorder="1" applyAlignment="1">
      <alignment horizontal="center" vertical="center" wrapText="1"/>
    </xf>
    <xf numFmtId="0" fontId="14" fillId="0" borderId="26" xfId="0" applyNumberFormat="1" applyFont="1" applyFill="1" applyBorder="1" applyAlignment="1">
      <alignment horizontal="center" vertical="center"/>
    </xf>
    <xf numFmtId="0" fontId="14" fillId="0" borderId="10" xfId="0" applyNumberFormat="1" applyFont="1" applyFill="1" applyBorder="1" applyAlignment="1">
      <alignment horizontal="center" vertical="center" wrapText="1"/>
    </xf>
    <xf numFmtId="0" fontId="12" fillId="3" borderId="20" xfId="0" applyNumberFormat="1" applyFont="1" applyFill="1" applyBorder="1" applyAlignment="1">
      <alignment horizontal="center" vertical="center" wrapText="1"/>
    </xf>
    <xf numFmtId="0" fontId="12" fillId="3" borderId="21" xfId="0" applyNumberFormat="1"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1" xfId="0" applyFont="1" applyFill="1" applyBorder="1" applyAlignment="1">
      <alignment horizontal="center" vertical="center" wrapText="1"/>
    </xf>
    <xf numFmtId="49" fontId="14" fillId="3" borderId="25" xfId="0" applyNumberFormat="1" applyFont="1" applyFill="1" applyBorder="1" applyAlignment="1">
      <alignment horizontal="center" vertical="center"/>
    </xf>
    <xf numFmtId="49" fontId="14" fillId="3" borderId="26" xfId="0" applyNumberFormat="1" applyFont="1" applyFill="1" applyBorder="1" applyAlignment="1">
      <alignment horizontal="center" vertical="center"/>
    </xf>
    <xf numFmtId="0" fontId="12" fillId="4" borderId="4" xfId="0" applyNumberFormat="1" applyFont="1" applyFill="1" applyBorder="1" applyAlignment="1">
      <alignment horizontal="center" vertical="center" wrapText="1"/>
    </xf>
    <xf numFmtId="0" fontId="12" fillId="3" borderId="15" xfId="0" applyNumberFormat="1" applyFont="1" applyFill="1" applyBorder="1" applyAlignment="1">
      <alignment horizontal="center" vertical="center" wrapText="1"/>
    </xf>
    <xf numFmtId="0" fontId="0" fillId="0" borderId="16" xfId="0" applyBorder="1" applyAlignment="1">
      <alignment horizontal="center" vertical="center" wrapText="1"/>
    </xf>
    <xf numFmtId="49" fontId="14" fillId="3" borderId="42" xfId="0" applyNumberFormat="1" applyFont="1" applyFill="1" applyBorder="1" applyAlignment="1">
      <alignment horizontal="center" vertical="center"/>
    </xf>
    <xf numFmtId="49" fontId="14" fillId="3" borderId="17" xfId="0" applyNumberFormat="1" applyFont="1" applyFill="1" applyBorder="1" applyAlignment="1">
      <alignment horizontal="center" vertical="center"/>
    </xf>
    <xf numFmtId="0" fontId="0" fillId="0" borderId="17" xfId="0" applyBorder="1" applyAlignment="1">
      <alignment horizontal="center" vertical="center"/>
    </xf>
    <xf numFmtId="0" fontId="12" fillId="3" borderId="36" xfId="0" applyNumberFormat="1" applyFont="1" applyFill="1" applyBorder="1" applyAlignment="1">
      <alignment horizontal="center" vertical="center"/>
    </xf>
    <xf numFmtId="0" fontId="12" fillId="3" borderId="37" xfId="0" applyNumberFormat="1" applyFont="1" applyFill="1" applyBorder="1" applyAlignment="1">
      <alignment horizontal="center" vertical="center"/>
    </xf>
    <xf numFmtId="0" fontId="12" fillId="4" borderId="20" xfId="0" applyNumberFormat="1" applyFont="1" applyFill="1" applyBorder="1" applyAlignment="1">
      <alignment horizontal="center" vertical="center"/>
    </xf>
    <xf numFmtId="0" fontId="12" fillId="4" borderId="21" xfId="0" applyNumberFormat="1" applyFont="1" applyFill="1" applyBorder="1" applyAlignment="1">
      <alignment horizontal="center" vertical="center"/>
    </xf>
    <xf numFmtId="0" fontId="12" fillId="4" borderId="20" xfId="0" applyNumberFormat="1" applyFont="1" applyFill="1" applyBorder="1" applyAlignment="1">
      <alignment horizontal="center" vertical="center" wrapText="1"/>
    </xf>
    <xf numFmtId="0" fontId="12" fillId="4" borderId="21" xfId="0" applyNumberFormat="1" applyFont="1" applyFill="1" applyBorder="1" applyAlignment="1">
      <alignment horizontal="center" vertical="center" wrapText="1"/>
    </xf>
    <xf numFmtId="49" fontId="14" fillId="4" borderId="30" xfId="0" applyNumberFormat="1" applyFont="1" applyFill="1" applyBorder="1" applyAlignment="1">
      <alignment horizontal="center" vertical="center"/>
    </xf>
    <xf numFmtId="49" fontId="14" fillId="4" borderId="26" xfId="0" applyNumberFormat="1" applyFont="1" applyFill="1" applyBorder="1" applyAlignment="1">
      <alignment horizontal="center" vertical="center"/>
    </xf>
    <xf numFmtId="49" fontId="14" fillId="4" borderId="3" xfId="0" applyNumberFormat="1" applyFont="1" applyFill="1" applyBorder="1" applyAlignment="1">
      <alignment horizontal="center" vertical="center"/>
    </xf>
    <xf numFmtId="0" fontId="12" fillId="3" borderId="36" xfId="0" applyNumberFormat="1" applyFont="1" applyFill="1" applyBorder="1" applyAlignment="1">
      <alignment horizontal="center" vertical="center" wrapText="1"/>
    </xf>
    <xf numFmtId="0" fontId="12" fillId="3" borderId="37" xfId="0" applyNumberFormat="1" applyFont="1" applyFill="1" applyBorder="1" applyAlignment="1">
      <alignment horizontal="center" vertical="center" wrapText="1"/>
    </xf>
    <xf numFmtId="0" fontId="12" fillId="4" borderId="38" xfId="0" applyNumberFormat="1" applyFont="1" applyFill="1" applyBorder="1" applyAlignment="1">
      <alignment horizontal="center" vertical="center" wrapText="1"/>
    </xf>
    <xf numFmtId="0" fontId="12" fillId="4" borderId="39" xfId="0" applyNumberFormat="1" applyFont="1" applyFill="1" applyBorder="1" applyAlignment="1">
      <alignment horizontal="center" vertical="center" wrapText="1"/>
    </xf>
    <xf numFmtId="0" fontId="12" fillId="0" borderId="25" xfId="0" applyNumberFormat="1" applyFont="1" applyFill="1" applyBorder="1" applyAlignment="1">
      <alignment horizontal="center" vertical="center"/>
    </xf>
    <xf numFmtId="0" fontId="12" fillId="0" borderId="26" xfId="0" applyNumberFormat="1" applyFont="1" applyFill="1" applyBorder="1" applyAlignment="1">
      <alignment horizontal="center" vertical="center"/>
    </xf>
    <xf numFmtId="0" fontId="12" fillId="0" borderId="3" xfId="0" applyNumberFormat="1" applyFont="1" applyFill="1" applyBorder="1" applyAlignment="1">
      <alignment horizontal="center" vertical="center"/>
    </xf>
    <xf numFmtId="0" fontId="12" fillId="0" borderId="4" xfId="0" applyNumberFormat="1" applyFont="1" applyFill="1" applyBorder="1" applyAlignment="1">
      <alignment horizontal="center" vertical="center" wrapText="1"/>
    </xf>
    <xf numFmtId="0" fontId="12" fillId="0" borderId="0" xfId="0" applyNumberFormat="1" applyFont="1" applyFill="1" applyBorder="1" applyAlignment="1">
      <alignment horizontal="center" vertical="center"/>
    </xf>
    <xf numFmtId="0" fontId="9" fillId="0" borderId="0" xfId="0" applyNumberFormat="1" applyFont="1" applyFill="1" applyBorder="1" applyAlignment="1">
      <alignment horizontal="center"/>
    </xf>
    <xf numFmtId="0" fontId="8" fillId="0" borderId="0" xfId="0" applyNumberFormat="1" applyFont="1" applyFill="1" applyBorder="1" applyAlignment="1">
      <alignment horizontal="center"/>
    </xf>
    <xf numFmtId="0" fontId="17" fillId="0" borderId="0" xfId="0" applyNumberFormat="1" applyFont="1" applyFill="1" applyBorder="1" applyAlignment="1">
      <alignment horizontal="center" vertical="top"/>
    </xf>
    <xf numFmtId="0" fontId="33" fillId="0" borderId="0" xfId="0" applyNumberFormat="1" applyFont="1" applyFill="1" applyBorder="1" applyAlignment="1">
      <alignment horizontal="center"/>
    </xf>
    <xf numFmtId="0" fontId="13" fillId="0" borderId="0" xfId="0" applyNumberFormat="1" applyFont="1" applyFill="1" applyBorder="1" applyAlignment="1">
      <alignment horizontal="center"/>
    </xf>
    <xf numFmtId="0" fontId="2" fillId="0" borderId="0" xfId="0" applyNumberFormat="1" applyFont="1" applyFill="1" applyBorder="1" applyAlignment="1">
      <alignment horizontal="justify" wrapText="1"/>
    </xf>
    <xf numFmtId="49" fontId="12" fillId="0" borderId="0" xfId="0" applyNumberFormat="1" applyFont="1" applyFill="1" applyBorder="1" applyAlignment="1">
      <alignment horizontal="left"/>
    </xf>
    <xf numFmtId="0" fontId="5" fillId="0" borderId="0" xfId="0" applyNumberFormat="1" applyFont="1" applyFill="1" applyBorder="1" applyAlignment="1">
      <alignment horizontal="justify" vertical="top" wrapText="1"/>
    </xf>
    <xf numFmtId="0" fontId="2" fillId="0" borderId="0" xfId="0" applyNumberFormat="1" applyFont="1" applyFill="1" applyBorder="1" applyAlignment="1">
      <alignment horizontal="justify" vertical="top" wrapText="1"/>
    </xf>
    <xf numFmtId="0" fontId="7" fillId="0" borderId="0" xfId="0" applyNumberFormat="1" applyFont="1" applyBorder="1" applyAlignment="1">
      <alignment horizontal="center"/>
    </xf>
    <xf numFmtId="0" fontId="1" fillId="0" borderId="0" xfId="0" applyNumberFormat="1" applyFont="1" applyBorder="1" applyAlignment="1">
      <alignment horizontal="center"/>
    </xf>
    <xf numFmtId="49" fontId="14" fillId="3" borderId="3" xfId="0" applyNumberFormat="1" applyFont="1" applyFill="1" applyBorder="1" applyAlignment="1">
      <alignment horizontal="center" vertical="center"/>
    </xf>
    <xf numFmtId="0" fontId="12" fillId="3" borderId="4" xfId="0" applyNumberFormat="1" applyFont="1" applyFill="1" applyBorder="1" applyAlignment="1">
      <alignment horizontal="center" vertical="center" wrapText="1"/>
    </xf>
    <xf numFmtId="0" fontId="14" fillId="4" borderId="25" xfId="0" applyNumberFormat="1" applyFont="1" applyFill="1" applyBorder="1" applyAlignment="1">
      <alignment horizontal="center" vertical="center"/>
    </xf>
    <xf numFmtId="0" fontId="14" fillId="4" borderId="26" xfId="0" applyNumberFormat="1" applyFont="1" applyFill="1" applyBorder="1" applyAlignment="1">
      <alignment horizontal="center" vertical="center"/>
    </xf>
    <xf numFmtId="0" fontId="14" fillId="4" borderId="3" xfId="0" applyNumberFormat="1" applyFont="1" applyFill="1" applyBorder="1" applyAlignment="1">
      <alignment horizontal="center" vertical="center"/>
    </xf>
    <xf numFmtId="0" fontId="7" fillId="0" borderId="0" xfId="0" applyNumberFormat="1" applyFont="1" applyFill="1" applyBorder="1" applyAlignment="1">
      <alignment horizontal="center"/>
    </xf>
    <xf numFmtId="0" fontId="1" fillId="0" borderId="0" xfId="0" applyNumberFormat="1" applyFont="1" applyFill="1" applyBorder="1" applyAlignment="1">
      <alignment horizontal="center"/>
    </xf>
    <xf numFmtId="0" fontId="19" fillId="0" borderId="0" xfId="0" applyNumberFormat="1" applyFont="1" applyFill="1" applyBorder="1" applyAlignment="1">
      <alignment horizontal="center"/>
    </xf>
    <xf numFmtId="0" fontId="4" fillId="0" borderId="0" xfId="0" applyNumberFormat="1" applyFont="1" applyFill="1" applyBorder="1" applyAlignment="1">
      <alignment horizontal="center"/>
    </xf>
    <xf numFmtId="0" fontId="3" fillId="0" borderId="0" xfId="0" applyNumberFormat="1" applyFont="1" applyFill="1" applyBorder="1" applyAlignment="1">
      <alignment horizontal="center" vertical="top"/>
    </xf>
    <xf numFmtId="0" fontId="12" fillId="0" borderId="25" xfId="0" applyNumberFormat="1" applyFont="1" applyFill="1" applyBorder="1" applyAlignment="1">
      <alignment horizontal="center" vertical="center" wrapText="1"/>
    </xf>
    <xf numFmtId="0" fontId="12" fillId="0" borderId="27" xfId="0" applyNumberFormat="1" applyFont="1" applyFill="1" applyBorder="1" applyAlignment="1">
      <alignment horizontal="center" vertical="center" wrapText="1"/>
    </xf>
    <xf numFmtId="0" fontId="5" fillId="0" borderId="0" xfId="0" applyNumberFormat="1" applyFont="1" applyFill="1" applyBorder="1" applyAlignment="1">
      <alignment horizontal="justify"/>
    </xf>
    <xf numFmtId="0" fontId="2" fillId="0" borderId="0" xfId="0" applyNumberFormat="1" applyFont="1" applyFill="1" applyBorder="1" applyAlignment="1">
      <alignment horizontal="justify"/>
    </xf>
    <xf numFmtId="0" fontId="21" fillId="0" borderId="0" xfId="0" applyNumberFormat="1" applyFont="1" applyFill="1" applyBorder="1" applyAlignment="1">
      <alignment horizontal="center" vertical="top"/>
    </xf>
    <xf numFmtId="0" fontId="5" fillId="0" borderId="0" xfId="0" applyNumberFormat="1" applyFont="1" applyFill="1" applyBorder="1" applyAlignment="1">
      <alignment horizontal="justify" vertical="top"/>
    </xf>
    <xf numFmtId="0" fontId="2" fillId="0" borderId="0" xfId="0" applyNumberFormat="1" applyFont="1" applyFill="1" applyBorder="1" applyAlignment="1">
      <alignment horizontal="justify" vertical="top"/>
    </xf>
    <xf numFmtId="49" fontId="2" fillId="0" borderId="0" xfId="0" applyNumberFormat="1" applyFont="1" applyFill="1" applyBorder="1" applyAlignment="1">
      <alignment horizontal="left"/>
    </xf>
    <xf numFmtId="0" fontId="14" fillId="4" borderId="13" xfId="0" applyNumberFormat="1" applyFont="1" applyFill="1" applyBorder="1" applyAlignment="1">
      <alignment horizontal="center" vertical="center"/>
    </xf>
    <xf numFmtId="0" fontId="12" fillId="4" borderId="10" xfId="0" applyNumberFormat="1" applyFont="1" applyFill="1" applyBorder="1" applyAlignment="1">
      <alignment horizontal="center" vertical="center" wrapText="1"/>
    </xf>
    <xf numFmtId="0" fontId="14" fillId="0" borderId="0" xfId="0" applyNumberFormat="1" applyFont="1" applyFill="1" applyBorder="1" applyAlignment="1">
      <alignment horizontal="center" vertical="center" wrapText="1"/>
    </xf>
    <xf numFmtId="0" fontId="2" fillId="0" borderId="0" xfId="0" applyNumberFormat="1" applyFont="1" applyBorder="1" applyAlignment="1">
      <alignment horizontal="justify" wrapText="1"/>
    </xf>
    <xf numFmtId="0" fontId="5" fillId="0" borderId="0" xfId="0" applyNumberFormat="1" applyFont="1" applyBorder="1" applyAlignment="1">
      <alignment horizontal="justify" vertical="top" wrapText="1"/>
    </xf>
    <xf numFmtId="0" fontId="2" fillId="0" borderId="0" xfId="0" applyNumberFormat="1" applyFont="1" applyBorder="1" applyAlignment="1">
      <alignment horizontal="justify" vertical="top" wrapText="1"/>
    </xf>
    <xf numFmtId="0" fontId="5" fillId="0" borderId="0" xfId="0" applyNumberFormat="1" applyFont="1" applyBorder="1" applyAlignment="1">
      <alignment horizontal="center" wrapText="1"/>
    </xf>
    <xf numFmtId="0" fontId="35" fillId="0" borderId="20" xfId="1" applyFont="1" applyFill="1" applyBorder="1" applyAlignment="1">
      <alignment horizontal="center" vertical="center" wrapText="1"/>
    </xf>
    <xf numFmtId="0" fontId="35" fillId="0" borderId="21" xfId="1" applyFont="1" applyFill="1" applyBorder="1" applyAlignment="1">
      <alignment horizontal="center" vertical="center" wrapText="1"/>
    </xf>
    <xf numFmtId="0" fontId="39" fillId="0" borderId="20" xfId="1" applyFont="1" applyFill="1" applyBorder="1" applyAlignment="1">
      <alignment horizontal="center" vertical="center" wrapText="1"/>
    </xf>
    <xf numFmtId="0" fontId="39" fillId="0" borderId="21" xfId="1" applyFont="1" applyFill="1" applyBorder="1" applyAlignment="1">
      <alignment horizontal="center" vertical="center" wrapText="1"/>
    </xf>
    <xf numFmtId="0" fontId="37" fillId="0" borderId="20" xfId="1" applyFont="1" applyFill="1" applyBorder="1" applyAlignment="1">
      <alignment horizontal="center" vertical="center" wrapText="1"/>
    </xf>
    <xf numFmtId="0" fontId="37" fillId="0" borderId="21" xfId="1" applyFont="1" applyFill="1" applyBorder="1" applyAlignment="1">
      <alignment horizontal="center" vertical="center" wrapText="1"/>
    </xf>
    <xf numFmtId="0" fontId="37" fillId="0" borderId="14" xfId="1" applyFont="1" applyFill="1" applyBorder="1" applyAlignment="1">
      <alignment horizontal="center" vertical="center" wrapText="1"/>
    </xf>
    <xf numFmtId="0" fontId="12" fillId="0" borderId="0" xfId="1" applyNumberFormat="1" applyFont="1" applyBorder="1" applyAlignment="1">
      <alignment horizontal="center" vertical="top"/>
    </xf>
    <xf numFmtId="0" fontId="37" fillId="0" borderId="14" xfId="1" applyFont="1" applyFill="1" applyBorder="1" applyAlignment="1">
      <alignment horizontal="center" vertical="center"/>
    </xf>
    <xf numFmtId="0" fontId="13" fillId="0" borderId="0" xfId="1" applyNumberFormat="1" applyFont="1" applyFill="1" applyBorder="1" applyAlignment="1">
      <alignment horizontal="left"/>
    </xf>
    <xf numFmtId="0" fontId="36" fillId="0" borderId="0" xfId="1" applyFont="1" applyFill="1" applyAlignment="1">
      <alignment horizontal="center" vertical="center" wrapText="1"/>
    </xf>
    <xf numFmtId="0" fontId="40" fillId="0" borderId="0" xfId="1" applyFont="1" applyFill="1" applyAlignment="1">
      <alignment horizontal="center" vertical="center" wrapText="1"/>
    </xf>
    <xf numFmtId="4" fontId="37" fillId="0" borderId="20" xfId="1" applyNumberFormat="1" applyFont="1" applyFill="1" applyBorder="1" applyAlignment="1">
      <alignment horizontal="center" vertical="center" wrapText="1"/>
    </xf>
    <xf numFmtId="4" fontId="37" fillId="0" borderId="21" xfId="1" applyNumberFormat="1" applyFont="1" applyFill="1" applyBorder="1" applyAlignment="1">
      <alignment horizontal="center" vertical="center" wrapText="1"/>
    </xf>
    <xf numFmtId="0" fontId="13" fillId="0" borderId="0" xfId="1" applyNumberFormat="1" applyFont="1" applyBorder="1" applyAlignment="1">
      <alignment horizontal="center"/>
    </xf>
    <xf numFmtId="0" fontId="12" fillId="0" borderId="0" xfId="1" applyNumberFormat="1" applyFont="1" applyBorder="1" applyAlignment="1">
      <alignment horizontal="center"/>
    </xf>
  </cellXfs>
  <cellStyles count="2">
    <cellStyle name="Обычный" xfId="0" builtinId="0"/>
    <cellStyle name="Обычный 2" xfId="1"/>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2:H109"/>
  <sheetViews>
    <sheetView zoomScale="90" zoomScaleNormal="90" zoomScaleSheetLayoutView="100" zoomScalePageLayoutView="130" workbookViewId="0">
      <selection activeCell="A9" sqref="A9:H9"/>
    </sheetView>
  </sheetViews>
  <sheetFormatPr defaultColWidth="0.6328125" defaultRowHeight="10.5" x14ac:dyDescent="0.25"/>
  <cols>
    <col min="1" max="1" width="79.453125" style="39" customWidth="1"/>
    <col min="2" max="2" width="8.54296875" style="39" customWidth="1"/>
    <col min="3" max="3" width="14.54296875" style="39" customWidth="1"/>
    <col min="4" max="4" width="11.453125" style="3" customWidth="1"/>
    <col min="5" max="8" width="13.453125" style="3" customWidth="1"/>
    <col min="9" max="9" width="15.453125" style="3" customWidth="1"/>
    <col min="10" max="16384" width="0.6328125" style="3"/>
  </cols>
  <sheetData>
    <row r="2" spans="1:8" ht="15.5" x14ac:dyDescent="0.35">
      <c r="E2" s="4"/>
      <c r="F2" s="349" t="s">
        <v>244</v>
      </c>
      <c r="G2" s="349"/>
      <c r="H2" s="349"/>
    </row>
    <row r="3" spans="1:8" ht="30" customHeight="1" x14ac:dyDescent="0.25">
      <c r="E3" s="4"/>
      <c r="F3" s="352" t="s">
        <v>433</v>
      </c>
      <c r="G3" s="352"/>
      <c r="H3" s="352"/>
    </row>
    <row r="4" spans="1:8" x14ac:dyDescent="0.25">
      <c r="E4" s="4"/>
      <c r="F4" s="350" t="s">
        <v>202</v>
      </c>
      <c r="G4" s="350"/>
      <c r="H4" s="350"/>
    </row>
    <row r="5" spans="1:8" x14ac:dyDescent="0.25">
      <c r="E5" s="4"/>
      <c r="F5" s="12"/>
      <c r="G5" s="12"/>
      <c r="H5" s="12"/>
    </row>
    <row r="6" spans="1:8" ht="15.5" x14ac:dyDescent="0.35">
      <c r="E6" s="4"/>
      <c r="F6" s="19"/>
      <c r="G6" s="359" t="s">
        <v>434</v>
      </c>
      <c r="H6" s="359"/>
    </row>
    <row r="7" spans="1:8" ht="12.75" customHeight="1" x14ac:dyDescent="0.25">
      <c r="E7" s="4"/>
      <c r="F7" s="2" t="s">
        <v>15</v>
      </c>
      <c r="G7" s="350" t="s">
        <v>16</v>
      </c>
      <c r="H7" s="350"/>
    </row>
    <row r="8" spans="1:8" ht="13" x14ac:dyDescent="0.3">
      <c r="E8" s="5"/>
      <c r="F8" s="351" t="s">
        <v>452</v>
      </c>
      <c r="G8" s="351"/>
      <c r="H8" s="351"/>
    </row>
    <row r="9" spans="1:8" ht="87" customHeight="1" x14ac:dyDescent="0.3">
      <c r="A9" s="353" t="s">
        <v>245</v>
      </c>
      <c r="B9" s="353"/>
      <c r="C9" s="353"/>
      <c r="D9" s="353"/>
      <c r="E9" s="353"/>
      <c r="F9" s="353"/>
      <c r="G9" s="353"/>
      <c r="H9" s="353"/>
    </row>
    <row r="10" spans="1:8" ht="12.75" customHeight="1" x14ac:dyDescent="0.3">
      <c r="A10" s="353" t="s">
        <v>444</v>
      </c>
      <c r="B10" s="353"/>
      <c r="C10" s="353"/>
      <c r="D10" s="353"/>
      <c r="E10" s="353"/>
      <c r="F10" s="353"/>
      <c r="G10" s="353"/>
      <c r="H10" s="353"/>
    </row>
    <row r="11" spans="1:8" ht="15" x14ac:dyDescent="0.3">
      <c r="A11" s="353" t="s">
        <v>445</v>
      </c>
      <c r="B11" s="353"/>
      <c r="C11" s="353"/>
      <c r="D11" s="353"/>
      <c r="E11" s="353"/>
      <c r="F11" s="353"/>
      <c r="G11" s="354"/>
      <c r="H11" s="358" t="s">
        <v>17</v>
      </c>
    </row>
    <row r="12" spans="1:8" ht="18" customHeight="1" x14ac:dyDescent="0.35">
      <c r="A12" s="349" t="s">
        <v>451</v>
      </c>
      <c r="B12" s="349"/>
      <c r="C12" s="349"/>
      <c r="D12" s="349"/>
      <c r="E12" s="349"/>
      <c r="F12" s="349"/>
      <c r="G12" s="363"/>
      <c r="H12" s="364"/>
    </row>
    <row r="13" spans="1:8" ht="11.5" x14ac:dyDescent="0.25">
      <c r="G13" s="24" t="s">
        <v>203</v>
      </c>
      <c r="H13" s="14" t="s">
        <v>388</v>
      </c>
    </row>
    <row r="14" spans="1:8" ht="15.5" x14ac:dyDescent="0.35">
      <c r="A14" s="46" t="s">
        <v>246</v>
      </c>
      <c r="B14" s="47"/>
      <c r="C14" s="47"/>
      <c r="D14" s="15"/>
      <c r="E14" s="15"/>
      <c r="F14" s="15"/>
      <c r="G14" s="24" t="s">
        <v>204</v>
      </c>
      <c r="H14" s="14" t="s">
        <v>271</v>
      </c>
    </row>
    <row r="15" spans="1:8" ht="26.25" customHeight="1" x14ac:dyDescent="0.25">
      <c r="A15" s="362" t="s">
        <v>387</v>
      </c>
      <c r="B15" s="362"/>
      <c r="C15" s="362"/>
      <c r="D15" s="362"/>
      <c r="E15" s="362"/>
      <c r="F15" s="362"/>
      <c r="G15" s="24" t="s">
        <v>18</v>
      </c>
      <c r="H15" s="14"/>
    </row>
    <row r="16" spans="1:8" ht="11.5" x14ac:dyDescent="0.25">
      <c r="A16" s="361" t="s">
        <v>207</v>
      </c>
      <c r="B16" s="361"/>
      <c r="C16" s="361"/>
      <c r="D16" s="361"/>
      <c r="E16" s="361"/>
      <c r="F16" s="361"/>
      <c r="G16" s="24" t="s">
        <v>205</v>
      </c>
      <c r="H16" s="14"/>
    </row>
    <row r="17" spans="1:8" ht="21.75" customHeight="1" x14ac:dyDescent="0.35">
      <c r="A17" s="48" t="s">
        <v>239</v>
      </c>
      <c r="B17" s="359" t="s">
        <v>406</v>
      </c>
      <c r="C17" s="359"/>
      <c r="D17" s="359"/>
      <c r="E17" s="359"/>
      <c r="F17" s="359"/>
      <c r="G17" s="359"/>
      <c r="H17" s="13"/>
    </row>
    <row r="18" spans="1:8" ht="21.75" customHeight="1" x14ac:dyDescent="0.35">
      <c r="A18" s="48" t="s">
        <v>240</v>
      </c>
      <c r="B18" s="360" t="s">
        <v>247</v>
      </c>
      <c r="C18" s="360"/>
      <c r="D18" s="360"/>
      <c r="E18" s="360"/>
      <c r="F18" s="360"/>
      <c r="G18" s="360"/>
      <c r="H18" s="13"/>
    </row>
    <row r="19" spans="1:8" ht="21.75" customHeight="1" x14ac:dyDescent="0.25">
      <c r="A19" s="47" t="s">
        <v>206</v>
      </c>
      <c r="B19" s="49"/>
      <c r="C19" s="49"/>
      <c r="D19" s="17"/>
      <c r="E19" s="17"/>
      <c r="F19" s="17"/>
      <c r="G19" s="16"/>
      <c r="H19" s="13"/>
    </row>
    <row r="21" spans="1:8" ht="15" x14ac:dyDescent="0.3">
      <c r="A21" s="353" t="s">
        <v>19</v>
      </c>
      <c r="B21" s="353"/>
      <c r="C21" s="353"/>
      <c r="D21" s="353"/>
      <c r="E21" s="353"/>
      <c r="F21" s="353"/>
      <c r="G21" s="353"/>
      <c r="H21" s="353"/>
    </row>
    <row r="23" spans="1:8" ht="13" x14ac:dyDescent="0.25">
      <c r="A23" s="356" t="s">
        <v>0</v>
      </c>
      <c r="B23" s="357" t="s">
        <v>1</v>
      </c>
      <c r="C23" s="357" t="s">
        <v>248</v>
      </c>
      <c r="D23" s="355" t="s">
        <v>267</v>
      </c>
      <c r="E23" s="358" t="s">
        <v>6</v>
      </c>
      <c r="F23" s="358"/>
      <c r="G23" s="358"/>
      <c r="H23" s="358"/>
    </row>
    <row r="24" spans="1:8" ht="11.25" customHeight="1" x14ac:dyDescent="0.3">
      <c r="A24" s="356"/>
      <c r="B24" s="357"/>
      <c r="C24" s="357"/>
      <c r="D24" s="355"/>
      <c r="E24" s="18" t="s">
        <v>241</v>
      </c>
      <c r="F24" s="18" t="s">
        <v>242</v>
      </c>
      <c r="G24" s="18" t="s">
        <v>243</v>
      </c>
      <c r="H24" s="355" t="s">
        <v>5</v>
      </c>
    </row>
    <row r="25" spans="1:8" ht="43.5" customHeight="1" x14ac:dyDescent="0.25">
      <c r="A25" s="356"/>
      <c r="B25" s="357"/>
      <c r="C25" s="357"/>
      <c r="D25" s="355"/>
      <c r="E25" s="210" t="s">
        <v>2</v>
      </c>
      <c r="F25" s="210" t="s">
        <v>3</v>
      </c>
      <c r="G25" s="210" t="s">
        <v>4</v>
      </c>
      <c r="H25" s="355"/>
    </row>
    <row r="26" spans="1:8" ht="13" x14ac:dyDescent="0.25">
      <c r="A26" s="50" t="s">
        <v>7</v>
      </c>
      <c r="B26" s="50" t="s">
        <v>8</v>
      </c>
      <c r="C26" s="50" t="s">
        <v>9</v>
      </c>
      <c r="D26" s="20" t="s">
        <v>10</v>
      </c>
      <c r="E26" s="20" t="s">
        <v>11</v>
      </c>
      <c r="F26" s="20" t="s">
        <v>12</v>
      </c>
      <c r="G26" s="20" t="s">
        <v>13</v>
      </c>
      <c r="H26" s="20" t="s">
        <v>14</v>
      </c>
    </row>
    <row r="27" spans="1:8" ht="15.5" x14ac:dyDescent="0.3">
      <c r="A27" s="51" t="s">
        <v>249</v>
      </c>
      <c r="B27" s="41" t="s">
        <v>20</v>
      </c>
      <c r="C27" s="41" t="s">
        <v>21</v>
      </c>
      <c r="D27" s="35" t="s">
        <v>21</v>
      </c>
      <c r="E27" s="22">
        <v>2150649.89</v>
      </c>
      <c r="F27" s="22">
        <v>0</v>
      </c>
      <c r="G27" s="22">
        <v>0</v>
      </c>
      <c r="H27" s="22">
        <v>0</v>
      </c>
    </row>
    <row r="28" spans="1:8" ht="15.5" x14ac:dyDescent="0.3">
      <c r="A28" s="51" t="s">
        <v>250</v>
      </c>
      <c r="B28" s="41" t="s">
        <v>22</v>
      </c>
      <c r="C28" s="41" t="s">
        <v>21</v>
      </c>
      <c r="D28" s="35" t="s">
        <v>21</v>
      </c>
      <c r="E28" s="22"/>
      <c r="F28" s="22">
        <v>0</v>
      </c>
      <c r="G28" s="22">
        <v>0</v>
      </c>
      <c r="H28" s="22">
        <v>0</v>
      </c>
    </row>
    <row r="29" spans="1:8" ht="13" x14ac:dyDescent="0.3">
      <c r="A29" s="52" t="s">
        <v>23</v>
      </c>
      <c r="B29" s="44" t="s">
        <v>24</v>
      </c>
      <c r="C29" s="44"/>
      <c r="D29" s="35"/>
      <c r="E29" s="22">
        <f>Госзадание!E14+'Иная субсидия'!E14+Внебюджет!E14</f>
        <v>149203020</v>
      </c>
      <c r="F29" s="22">
        <v>0</v>
      </c>
      <c r="G29" s="22">
        <v>0</v>
      </c>
      <c r="H29" s="22">
        <v>0</v>
      </c>
    </row>
    <row r="30" spans="1:8" ht="26" x14ac:dyDescent="0.3">
      <c r="A30" s="53" t="s">
        <v>251</v>
      </c>
      <c r="B30" s="44" t="s">
        <v>25</v>
      </c>
      <c r="C30" s="41" t="s">
        <v>26</v>
      </c>
      <c r="D30" s="35"/>
      <c r="E30" s="22">
        <f>Госзадание!E15+'Иная субсидия'!E15+Внебюджет!E15</f>
        <v>0</v>
      </c>
      <c r="F30" s="22">
        <v>0</v>
      </c>
      <c r="G30" s="22">
        <v>0</v>
      </c>
      <c r="H30" s="22">
        <v>0</v>
      </c>
    </row>
    <row r="31" spans="1:8" ht="13" x14ac:dyDescent="0.3">
      <c r="A31" s="54" t="s">
        <v>27</v>
      </c>
      <c r="B31" s="41" t="s">
        <v>208</v>
      </c>
      <c r="C31" s="41"/>
      <c r="D31" s="35"/>
      <c r="E31" s="22">
        <f>Госзадание!E16+'Иная субсидия'!E16+Внебюджет!E16</f>
        <v>0</v>
      </c>
      <c r="F31" s="22">
        <v>0</v>
      </c>
      <c r="G31" s="22">
        <v>0</v>
      </c>
      <c r="H31" s="22">
        <v>0</v>
      </c>
    </row>
    <row r="32" spans="1:8" ht="13" x14ac:dyDescent="0.3">
      <c r="A32" s="43" t="s">
        <v>28</v>
      </c>
      <c r="B32" s="44" t="s">
        <v>29</v>
      </c>
      <c r="C32" s="41" t="s">
        <v>30</v>
      </c>
      <c r="D32" s="35" t="s">
        <v>400</v>
      </c>
      <c r="E32" s="22">
        <f>Госзадание!E17+'Иная субсидия'!E17+Внебюджет!E17</f>
        <v>137065730</v>
      </c>
      <c r="F32" s="22">
        <v>0</v>
      </c>
      <c r="G32" s="22">
        <v>0</v>
      </c>
      <c r="H32" s="22">
        <v>0</v>
      </c>
    </row>
    <row r="33" spans="1:8" ht="39" x14ac:dyDescent="0.3">
      <c r="A33" s="40" t="s">
        <v>209</v>
      </c>
      <c r="B33" s="41" t="s">
        <v>31</v>
      </c>
      <c r="C33" s="41" t="s">
        <v>30</v>
      </c>
      <c r="D33" s="35"/>
      <c r="E33" s="22">
        <f>Госзадание!E18+'Иная субсидия'!E18+Внебюджет!E18</f>
        <v>0</v>
      </c>
      <c r="F33" s="22">
        <v>0</v>
      </c>
      <c r="G33" s="22">
        <v>0</v>
      </c>
      <c r="H33" s="22">
        <v>0</v>
      </c>
    </row>
    <row r="34" spans="1:8" ht="26" x14ac:dyDescent="0.3">
      <c r="A34" s="40" t="s">
        <v>210</v>
      </c>
      <c r="B34" s="41" t="s">
        <v>211</v>
      </c>
      <c r="C34" s="41" t="s">
        <v>30</v>
      </c>
      <c r="D34" s="35"/>
      <c r="E34" s="22">
        <f>Госзадание!E19+'Иная субсидия'!E19+Внебюджет!E19</f>
        <v>0</v>
      </c>
      <c r="F34" s="22">
        <v>0</v>
      </c>
      <c r="G34" s="22">
        <v>0</v>
      </c>
      <c r="H34" s="22">
        <v>0</v>
      </c>
    </row>
    <row r="35" spans="1:8" ht="13" x14ac:dyDescent="0.3">
      <c r="A35" s="43" t="s">
        <v>32</v>
      </c>
      <c r="B35" s="41" t="s">
        <v>33</v>
      </c>
      <c r="C35" s="41" t="s">
        <v>34</v>
      </c>
      <c r="D35" s="35"/>
      <c r="E35" s="22">
        <f>Госзадание!E20+'Иная субсидия'!E20+Внебюджет!E20</f>
        <v>0</v>
      </c>
      <c r="F35" s="22">
        <v>0</v>
      </c>
      <c r="G35" s="22">
        <v>0</v>
      </c>
      <c r="H35" s="22">
        <v>0</v>
      </c>
    </row>
    <row r="36" spans="1:8" ht="13" x14ac:dyDescent="0.3">
      <c r="A36" s="54" t="s">
        <v>27</v>
      </c>
      <c r="B36" s="41" t="s">
        <v>212</v>
      </c>
      <c r="C36" s="41" t="s">
        <v>34</v>
      </c>
      <c r="D36" s="35"/>
      <c r="E36" s="22">
        <f>Госзадание!E21+'Иная субсидия'!E21+Внебюджет!E21</f>
        <v>0</v>
      </c>
      <c r="F36" s="22">
        <v>0</v>
      </c>
      <c r="G36" s="22">
        <v>0</v>
      </c>
      <c r="H36" s="22">
        <v>0</v>
      </c>
    </row>
    <row r="37" spans="1:8" s="7" customFormat="1" ht="13" x14ac:dyDescent="0.3">
      <c r="A37" s="43" t="s">
        <v>35</v>
      </c>
      <c r="B37" s="44" t="s">
        <v>36</v>
      </c>
      <c r="C37" s="44" t="s">
        <v>37</v>
      </c>
      <c r="D37" s="21"/>
      <c r="E37" s="22">
        <f>Госзадание!E22+'Иная субсидия'!E22+Внебюджет!E22</f>
        <v>0</v>
      </c>
      <c r="F37" s="22">
        <v>0</v>
      </c>
      <c r="G37" s="22">
        <v>0</v>
      </c>
      <c r="H37" s="22">
        <v>0</v>
      </c>
    </row>
    <row r="38" spans="1:8" s="7" customFormat="1" ht="13" x14ac:dyDescent="0.3">
      <c r="A38" s="40" t="s">
        <v>27</v>
      </c>
      <c r="B38" s="41"/>
      <c r="C38" s="41"/>
      <c r="D38" s="21"/>
      <c r="E38" s="22">
        <f>Госзадание!E23+'Иная субсидия'!E23+Внебюджет!E23</f>
        <v>0</v>
      </c>
      <c r="F38" s="22">
        <v>0</v>
      </c>
      <c r="G38" s="22">
        <v>0</v>
      </c>
      <c r="H38" s="22">
        <v>0</v>
      </c>
    </row>
    <row r="39" spans="1:8" s="7" customFormat="1" ht="13" x14ac:dyDescent="0.3">
      <c r="A39" s="42" t="s">
        <v>41</v>
      </c>
      <c r="B39" s="41" t="s">
        <v>280</v>
      </c>
      <c r="C39" s="41" t="s">
        <v>37</v>
      </c>
      <c r="D39" s="21"/>
      <c r="E39" s="22">
        <f>Госзадание!E24+'Иная субсидия'!E24+Внебюджет!E24</f>
        <v>11737290</v>
      </c>
      <c r="F39" s="22">
        <v>0</v>
      </c>
      <c r="G39" s="22">
        <v>0</v>
      </c>
      <c r="H39" s="22">
        <v>0</v>
      </c>
    </row>
    <row r="40" spans="1:8" ht="13" x14ac:dyDescent="0.3">
      <c r="A40" s="40" t="s">
        <v>42</v>
      </c>
      <c r="B40" s="41" t="s">
        <v>281</v>
      </c>
      <c r="C40" s="41" t="s">
        <v>37</v>
      </c>
      <c r="D40" s="38"/>
      <c r="E40" s="22">
        <f>Госзадание!E25+'Иная субсидия'!E25+Внебюджет!E25</f>
        <v>0</v>
      </c>
      <c r="F40" s="22">
        <v>0</v>
      </c>
      <c r="G40" s="22">
        <v>0</v>
      </c>
      <c r="H40" s="22">
        <v>0</v>
      </c>
    </row>
    <row r="41" spans="1:8" ht="13" x14ac:dyDescent="0.3">
      <c r="A41" s="43" t="s">
        <v>38</v>
      </c>
      <c r="B41" s="44" t="s">
        <v>39</v>
      </c>
      <c r="C41" s="44" t="s">
        <v>40</v>
      </c>
      <c r="D41" s="38"/>
      <c r="E41" s="22">
        <f>Госзадание!E26+'Иная субсидия'!E26+Внебюджет!E26</f>
        <v>0</v>
      </c>
      <c r="F41" s="22">
        <v>0</v>
      </c>
      <c r="G41" s="22">
        <v>0</v>
      </c>
      <c r="H41" s="22">
        <v>0</v>
      </c>
    </row>
    <row r="42" spans="1:8" ht="13" x14ac:dyDescent="0.3">
      <c r="A42" s="42" t="s">
        <v>27</v>
      </c>
      <c r="B42" s="45"/>
      <c r="C42" s="41"/>
      <c r="D42" s="35"/>
      <c r="E42" s="22">
        <f>Госзадание!E27+'Иная субсидия'!E27+Внебюджет!E27</f>
        <v>0</v>
      </c>
      <c r="F42" s="22">
        <v>0</v>
      </c>
      <c r="G42" s="22">
        <v>0</v>
      </c>
      <c r="H42" s="22">
        <v>0</v>
      </c>
    </row>
    <row r="43" spans="1:8" s="7" customFormat="1" ht="13" x14ac:dyDescent="0.3">
      <c r="A43" s="43" t="s">
        <v>43</v>
      </c>
      <c r="B43" s="44" t="s">
        <v>44</v>
      </c>
      <c r="C43" s="44"/>
      <c r="D43" s="21" t="s">
        <v>400</v>
      </c>
      <c r="E43" s="22">
        <f>Госзадание!E28+'Иная субсидия'!E28+Внебюджет!E28</f>
        <v>400000</v>
      </c>
      <c r="F43" s="22">
        <v>0</v>
      </c>
      <c r="G43" s="22">
        <v>0</v>
      </c>
      <c r="H43" s="22">
        <v>0</v>
      </c>
    </row>
    <row r="44" spans="1:8" s="7" customFormat="1" ht="13" x14ac:dyDescent="0.3">
      <c r="A44" s="40" t="s">
        <v>27</v>
      </c>
      <c r="B44" s="41"/>
      <c r="C44" s="41"/>
      <c r="D44" s="21"/>
      <c r="E44" s="22">
        <f>Госзадание!E29+'Иная субсидия'!E29+Внебюджет!E29</f>
        <v>0</v>
      </c>
      <c r="F44" s="22">
        <v>0</v>
      </c>
      <c r="G44" s="22">
        <v>0</v>
      </c>
      <c r="H44" s="22">
        <v>0</v>
      </c>
    </row>
    <row r="45" spans="1:8" ht="15.5" x14ac:dyDescent="0.3">
      <c r="A45" s="53" t="s">
        <v>252</v>
      </c>
      <c r="B45" s="41" t="s">
        <v>45</v>
      </c>
      <c r="C45" s="41" t="s">
        <v>21</v>
      </c>
      <c r="D45" s="35"/>
      <c r="E45" s="22">
        <f>Госзадание!E30+'Иная субсидия'!E30+Внебюджет!E30</f>
        <v>0</v>
      </c>
      <c r="F45" s="22">
        <v>0</v>
      </c>
      <c r="G45" s="22">
        <v>0</v>
      </c>
      <c r="H45" s="22">
        <v>0</v>
      </c>
    </row>
    <row r="46" spans="1:8" ht="26" x14ac:dyDescent="0.3">
      <c r="A46" s="40" t="s">
        <v>199</v>
      </c>
      <c r="B46" s="41" t="s">
        <v>46</v>
      </c>
      <c r="C46" s="41" t="s">
        <v>47</v>
      </c>
      <c r="D46" s="35"/>
      <c r="E46" s="22">
        <f>Госзадание!E31+'Иная субсидия'!E31+Внебюджет!E31</f>
        <v>0</v>
      </c>
      <c r="F46" s="22">
        <v>0</v>
      </c>
      <c r="G46" s="22">
        <v>0</v>
      </c>
      <c r="H46" s="22" t="s">
        <v>21</v>
      </c>
    </row>
    <row r="47" spans="1:8" ht="13" x14ac:dyDescent="0.3">
      <c r="A47" s="52" t="s">
        <v>48</v>
      </c>
      <c r="B47" s="44" t="s">
        <v>49</v>
      </c>
      <c r="C47" s="44" t="s">
        <v>21</v>
      </c>
      <c r="D47" s="35"/>
      <c r="E47" s="22">
        <f>Госзадание!E32+'Иная субсидия'!E32+Внебюджет!E32+E92</f>
        <v>151353669.88999999</v>
      </c>
      <c r="F47" s="22">
        <v>0</v>
      </c>
      <c r="G47" s="22">
        <v>0</v>
      </c>
      <c r="H47" s="22">
        <v>0</v>
      </c>
    </row>
    <row r="48" spans="1:8" ht="26" x14ac:dyDescent="0.3">
      <c r="A48" s="54" t="s">
        <v>50</v>
      </c>
      <c r="B48" s="41" t="s">
        <v>51</v>
      </c>
      <c r="C48" s="41" t="s">
        <v>21</v>
      </c>
      <c r="D48" s="35"/>
      <c r="E48" s="22">
        <f>Госзадание!E33+'Иная субсидия'!E33+Внебюджет!E33</f>
        <v>110474580</v>
      </c>
      <c r="F48" s="22">
        <v>0</v>
      </c>
      <c r="G48" s="22">
        <v>0</v>
      </c>
      <c r="H48" s="22" t="s">
        <v>21</v>
      </c>
    </row>
    <row r="49" spans="1:8" ht="26" x14ac:dyDescent="0.3">
      <c r="A49" s="40" t="s">
        <v>52</v>
      </c>
      <c r="B49" s="41" t="s">
        <v>53</v>
      </c>
      <c r="C49" s="41" t="s">
        <v>54</v>
      </c>
      <c r="D49" s="35" t="s">
        <v>373</v>
      </c>
      <c r="E49" s="22">
        <f>Госзадание!E34+'Иная субсидия'!E34+Внебюджет!E34</f>
        <v>81868590</v>
      </c>
      <c r="F49" s="22">
        <v>0</v>
      </c>
      <c r="G49" s="22">
        <v>0</v>
      </c>
      <c r="H49" s="22" t="s">
        <v>21</v>
      </c>
    </row>
    <row r="50" spans="1:8" ht="13" x14ac:dyDescent="0.3">
      <c r="A50" s="40" t="s">
        <v>55</v>
      </c>
      <c r="B50" s="41" t="s">
        <v>56</v>
      </c>
      <c r="C50" s="41" t="s">
        <v>57</v>
      </c>
      <c r="D50" s="35" t="s">
        <v>389</v>
      </c>
      <c r="E50" s="22">
        <f>Госзадание!E35+'Иная субсидия'!E35+Внебюджет!E35</f>
        <v>2398750</v>
      </c>
      <c r="F50" s="22">
        <v>0</v>
      </c>
      <c r="G50" s="22">
        <v>0</v>
      </c>
      <c r="H50" s="22" t="s">
        <v>21</v>
      </c>
    </row>
    <row r="51" spans="1:8" ht="26" x14ac:dyDescent="0.3">
      <c r="A51" s="40" t="s">
        <v>58</v>
      </c>
      <c r="B51" s="41" t="s">
        <v>59</v>
      </c>
      <c r="C51" s="41" t="s">
        <v>60</v>
      </c>
      <c r="D51" s="35" t="s">
        <v>391</v>
      </c>
      <c r="E51" s="22">
        <f>Госзадание!E36+'Иная субсидия'!E36+Внебюджет!E36</f>
        <v>1485000</v>
      </c>
      <c r="F51" s="22">
        <v>0</v>
      </c>
      <c r="G51" s="22">
        <v>0</v>
      </c>
      <c r="H51" s="22" t="s">
        <v>21</v>
      </c>
    </row>
    <row r="52" spans="1:8" ht="26" x14ac:dyDescent="0.3">
      <c r="A52" s="40" t="s">
        <v>61</v>
      </c>
      <c r="B52" s="41" t="s">
        <v>62</v>
      </c>
      <c r="C52" s="41" t="s">
        <v>63</v>
      </c>
      <c r="D52" s="35" t="s">
        <v>390</v>
      </c>
      <c r="E52" s="22">
        <f>Госзадание!E37+'Иная субсидия'!E37+Внебюджет!E37</f>
        <v>24722240</v>
      </c>
      <c r="F52" s="22">
        <v>0</v>
      </c>
      <c r="G52" s="22">
        <v>0</v>
      </c>
      <c r="H52" s="22" t="s">
        <v>21</v>
      </c>
    </row>
    <row r="53" spans="1:8" ht="26" x14ac:dyDescent="0.3">
      <c r="A53" s="55" t="s">
        <v>219</v>
      </c>
      <c r="B53" s="41" t="s">
        <v>217</v>
      </c>
      <c r="C53" s="41" t="s">
        <v>63</v>
      </c>
      <c r="D53" s="35" t="s">
        <v>390</v>
      </c>
      <c r="E53" s="22">
        <f>Госзадание!E38+'Иная субсидия'!E38+Внебюджет!E38</f>
        <v>24722240</v>
      </c>
      <c r="F53" s="22">
        <v>0</v>
      </c>
      <c r="G53" s="22">
        <v>0</v>
      </c>
      <c r="H53" s="22" t="s">
        <v>21</v>
      </c>
    </row>
    <row r="54" spans="1:8" ht="13" x14ac:dyDescent="0.3">
      <c r="A54" s="55" t="s">
        <v>214</v>
      </c>
      <c r="B54" s="41" t="s">
        <v>218</v>
      </c>
      <c r="C54" s="41" t="s">
        <v>63</v>
      </c>
      <c r="D54" s="35"/>
      <c r="E54" s="22">
        <f>Госзадание!E39+'Иная субсидия'!E39+Внебюджет!E39</f>
        <v>0</v>
      </c>
      <c r="F54" s="22">
        <v>0</v>
      </c>
      <c r="G54" s="22">
        <v>0</v>
      </c>
      <c r="H54" s="22" t="s">
        <v>21</v>
      </c>
    </row>
    <row r="55" spans="1:8" ht="26" x14ac:dyDescent="0.3">
      <c r="A55" s="40" t="s">
        <v>215</v>
      </c>
      <c r="B55" s="41" t="s">
        <v>282</v>
      </c>
      <c r="C55" s="41" t="s">
        <v>220</v>
      </c>
      <c r="D55" s="35"/>
      <c r="E55" s="22">
        <f>Госзадание!E40+'Иная субсидия'!E40+Внебюджет!E40</f>
        <v>0</v>
      </c>
      <c r="F55" s="22">
        <v>0</v>
      </c>
      <c r="G55" s="22">
        <v>0</v>
      </c>
      <c r="H55" s="22" t="s">
        <v>21</v>
      </c>
    </row>
    <row r="56" spans="1:8" ht="13" x14ac:dyDescent="0.3">
      <c r="A56" s="55" t="s">
        <v>27</v>
      </c>
      <c r="B56" s="41"/>
      <c r="C56" s="41"/>
      <c r="D56" s="35"/>
      <c r="E56" s="22">
        <f>Госзадание!E41+'Иная субсидия'!E41+Внебюджет!E41</f>
        <v>0</v>
      </c>
      <c r="F56" s="22">
        <v>0</v>
      </c>
      <c r="G56" s="22">
        <v>0</v>
      </c>
      <c r="H56" s="22" t="s">
        <v>21</v>
      </c>
    </row>
    <row r="57" spans="1:8" ht="13" x14ac:dyDescent="0.3">
      <c r="A57" s="55" t="s">
        <v>216</v>
      </c>
      <c r="B57" s="41" t="s">
        <v>283</v>
      </c>
      <c r="C57" s="41" t="s">
        <v>220</v>
      </c>
      <c r="D57" s="35"/>
      <c r="E57" s="22">
        <f>Госзадание!E42+'Иная субсидия'!E42+Внебюджет!E42</f>
        <v>0</v>
      </c>
      <c r="F57" s="22">
        <v>0</v>
      </c>
      <c r="G57" s="22">
        <v>0</v>
      </c>
      <c r="H57" s="22" t="s">
        <v>21</v>
      </c>
    </row>
    <row r="58" spans="1:8" ht="13" x14ac:dyDescent="0.3">
      <c r="A58" s="53" t="s">
        <v>64</v>
      </c>
      <c r="B58" s="41" t="s">
        <v>65</v>
      </c>
      <c r="C58" s="41" t="s">
        <v>66</v>
      </c>
      <c r="D58" s="35"/>
      <c r="E58" s="22">
        <f>Госзадание!E43+'Иная субсидия'!E43+Внебюджет!E43</f>
        <v>6580724</v>
      </c>
      <c r="F58" s="22">
        <v>0</v>
      </c>
      <c r="G58" s="22">
        <v>0</v>
      </c>
      <c r="H58" s="22" t="s">
        <v>21</v>
      </c>
    </row>
    <row r="59" spans="1:8" ht="26" x14ac:dyDescent="0.3">
      <c r="A59" s="40" t="s">
        <v>67</v>
      </c>
      <c r="B59" s="41" t="s">
        <v>68</v>
      </c>
      <c r="C59" s="41" t="s">
        <v>69</v>
      </c>
      <c r="D59" s="35" t="s">
        <v>393</v>
      </c>
      <c r="E59" s="22">
        <f>Госзадание!E44+'Иная субсидия'!E44+Внебюджет!E44</f>
        <v>3887984</v>
      </c>
      <c r="F59" s="22">
        <v>0</v>
      </c>
      <c r="G59" s="22">
        <v>0</v>
      </c>
      <c r="H59" s="22" t="s">
        <v>21</v>
      </c>
    </row>
    <row r="60" spans="1:8" ht="13" x14ac:dyDescent="0.3">
      <c r="A60" s="55" t="s">
        <v>103</v>
      </c>
      <c r="B60" s="41"/>
      <c r="C60" s="41"/>
      <c r="D60" s="35"/>
      <c r="E60" s="22">
        <f>Госзадание!E45+'Иная субсидия'!E45+Внебюджет!E45</f>
        <v>0</v>
      </c>
      <c r="F60" s="22">
        <v>0</v>
      </c>
      <c r="G60" s="22">
        <v>0</v>
      </c>
      <c r="H60" s="22" t="s">
        <v>21</v>
      </c>
    </row>
    <row r="61" spans="1:8" ht="26" x14ac:dyDescent="0.3">
      <c r="A61" s="55" t="s">
        <v>221</v>
      </c>
      <c r="B61" s="41" t="s">
        <v>222</v>
      </c>
      <c r="C61" s="41" t="s">
        <v>223</v>
      </c>
      <c r="D61" s="35" t="s">
        <v>398</v>
      </c>
      <c r="E61" s="22">
        <f>Госзадание!E46+'Иная субсидия'!E46+Внебюджет!E46</f>
        <v>3887984</v>
      </c>
      <c r="F61" s="22">
        <v>0</v>
      </c>
      <c r="G61" s="22">
        <v>0</v>
      </c>
      <c r="H61" s="22" t="s">
        <v>21</v>
      </c>
    </row>
    <row r="62" spans="1:8" ht="26" x14ac:dyDescent="0.3">
      <c r="A62" s="40" t="s">
        <v>70</v>
      </c>
      <c r="B62" s="41" t="s">
        <v>71</v>
      </c>
      <c r="C62" s="41" t="s">
        <v>72</v>
      </c>
      <c r="D62" s="35" t="s">
        <v>392</v>
      </c>
      <c r="E62" s="22">
        <f>Госзадание!E47+'Иная субсидия'!E47+Внебюджет!E47</f>
        <v>2692740</v>
      </c>
      <c r="F62" s="22">
        <v>0</v>
      </c>
      <c r="G62" s="22">
        <v>0</v>
      </c>
      <c r="H62" s="22" t="s">
        <v>21</v>
      </c>
    </row>
    <row r="63" spans="1:8" ht="39" x14ac:dyDescent="0.3">
      <c r="A63" s="40" t="s">
        <v>73</v>
      </c>
      <c r="B63" s="41" t="s">
        <v>74</v>
      </c>
      <c r="C63" s="41" t="s">
        <v>75</v>
      </c>
      <c r="D63" s="35"/>
      <c r="E63" s="22">
        <f>Госзадание!E48+'Иная субсидия'!E48+Внебюджет!E48</f>
        <v>0</v>
      </c>
      <c r="F63" s="22">
        <v>0</v>
      </c>
      <c r="G63" s="22">
        <v>0</v>
      </c>
      <c r="H63" s="22" t="s">
        <v>21</v>
      </c>
    </row>
    <row r="64" spans="1:8" ht="13" x14ac:dyDescent="0.3">
      <c r="A64" s="40" t="s">
        <v>284</v>
      </c>
      <c r="B64" s="41" t="s">
        <v>224</v>
      </c>
      <c r="C64" s="41" t="s">
        <v>225</v>
      </c>
      <c r="D64" s="35"/>
      <c r="E64" s="22">
        <f>Госзадание!E49+'Иная субсидия'!E49+Внебюджет!E49</f>
        <v>0</v>
      </c>
      <c r="F64" s="22">
        <v>0</v>
      </c>
      <c r="G64" s="22">
        <v>0</v>
      </c>
      <c r="H64" s="22" t="s">
        <v>21</v>
      </c>
    </row>
    <row r="65" spans="1:8" ht="13" x14ac:dyDescent="0.3">
      <c r="A65" s="53" t="s">
        <v>76</v>
      </c>
      <c r="B65" s="41" t="s">
        <v>77</v>
      </c>
      <c r="C65" s="41" t="s">
        <v>78</v>
      </c>
      <c r="D65" s="35" t="s">
        <v>396</v>
      </c>
      <c r="E65" s="22">
        <f>Госзадание!E50+'Иная субсидия'!E50+Внебюджет!E50</f>
        <v>2772259</v>
      </c>
      <c r="F65" s="22">
        <v>0</v>
      </c>
      <c r="G65" s="22">
        <v>0</v>
      </c>
      <c r="H65" s="22" t="s">
        <v>21</v>
      </c>
    </row>
    <row r="66" spans="1:8" ht="26" x14ac:dyDescent="0.3">
      <c r="A66" s="40" t="s">
        <v>79</v>
      </c>
      <c r="B66" s="41" t="s">
        <v>80</v>
      </c>
      <c r="C66" s="41" t="s">
        <v>81</v>
      </c>
      <c r="D66" s="35" t="s">
        <v>396</v>
      </c>
      <c r="E66" s="22">
        <f>Госзадание!E51+'Иная субсидия'!E51+Внебюджет!E51</f>
        <v>2565633</v>
      </c>
      <c r="F66" s="22">
        <v>0</v>
      </c>
      <c r="G66" s="22">
        <v>0</v>
      </c>
      <c r="H66" s="22" t="s">
        <v>21</v>
      </c>
    </row>
    <row r="67" spans="1:8" ht="26" x14ac:dyDescent="0.3">
      <c r="A67" s="40" t="s">
        <v>82</v>
      </c>
      <c r="B67" s="41" t="s">
        <v>83</v>
      </c>
      <c r="C67" s="41" t="s">
        <v>84</v>
      </c>
      <c r="D67" s="35" t="s">
        <v>396</v>
      </c>
      <c r="E67" s="22">
        <f>Госзадание!E52+'Иная субсидия'!E52+Внебюджет!E52</f>
        <v>6626</v>
      </c>
      <c r="F67" s="22">
        <v>0</v>
      </c>
      <c r="G67" s="22">
        <v>0</v>
      </c>
      <c r="H67" s="22" t="s">
        <v>21</v>
      </c>
    </row>
    <row r="68" spans="1:8" ht="13" x14ac:dyDescent="0.3">
      <c r="A68" s="40" t="s">
        <v>85</v>
      </c>
      <c r="B68" s="41" t="s">
        <v>86</v>
      </c>
      <c r="C68" s="41" t="s">
        <v>87</v>
      </c>
      <c r="D68" s="35"/>
      <c r="E68" s="22">
        <f>Госзадание!E53+'Иная субсидия'!E53+Внебюджет!E53</f>
        <v>200000</v>
      </c>
      <c r="F68" s="22">
        <v>0</v>
      </c>
      <c r="G68" s="22">
        <v>0</v>
      </c>
      <c r="H68" s="22" t="s">
        <v>21</v>
      </c>
    </row>
    <row r="69" spans="1:8" ht="13" x14ac:dyDescent="0.3">
      <c r="A69" s="53" t="s">
        <v>226</v>
      </c>
      <c r="B69" s="41" t="s">
        <v>227</v>
      </c>
      <c r="C69" s="41" t="s">
        <v>213</v>
      </c>
      <c r="D69" s="35"/>
      <c r="E69" s="22">
        <f>Госзадание!E54+'Иная субсидия'!E54+Внебюджет!E54</f>
        <v>0</v>
      </c>
      <c r="F69" s="22">
        <v>0</v>
      </c>
      <c r="G69" s="22">
        <v>0</v>
      </c>
      <c r="H69" s="22" t="s">
        <v>21</v>
      </c>
    </row>
    <row r="70" spans="1:8" ht="13" x14ac:dyDescent="0.3">
      <c r="A70" s="40" t="s">
        <v>103</v>
      </c>
      <c r="B70" s="63"/>
      <c r="C70" s="63"/>
      <c r="D70" s="35"/>
      <c r="E70" s="22">
        <f>Госзадание!E55+'Иная субсидия'!E55+Внебюджет!E55</f>
        <v>0</v>
      </c>
      <c r="F70" s="22">
        <v>0</v>
      </c>
      <c r="G70" s="22">
        <v>0</v>
      </c>
      <c r="H70" s="22" t="s">
        <v>21</v>
      </c>
    </row>
    <row r="71" spans="1:8" ht="13" x14ac:dyDescent="0.3">
      <c r="A71" s="40" t="s">
        <v>285</v>
      </c>
      <c r="B71" s="41" t="s">
        <v>229</v>
      </c>
      <c r="C71" s="41" t="s">
        <v>291</v>
      </c>
      <c r="D71" s="35"/>
      <c r="E71" s="22">
        <f>Госзадание!E56+'Иная субсидия'!E56+Внебюджет!E56</f>
        <v>0</v>
      </c>
      <c r="F71" s="22">
        <v>0</v>
      </c>
      <c r="G71" s="22">
        <v>0</v>
      </c>
      <c r="H71" s="22" t="s">
        <v>21</v>
      </c>
    </row>
    <row r="72" spans="1:8" ht="13" x14ac:dyDescent="0.3">
      <c r="A72" s="40" t="s">
        <v>286</v>
      </c>
      <c r="B72" s="41" t="s">
        <v>231</v>
      </c>
      <c r="C72" s="41" t="s">
        <v>292</v>
      </c>
      <c r="D72" s="35"/>
      <c r="E72" s="22">
        <f>Госзадание!E57+'Иная субсидия'!E57+Внебюджет!E57</f>
        <v>0</v>
      </c>
      <c r="F72" s="22">
        <v>0</v>
      </c>
      <c r="G72" s="22">
        <v>0</v>
      </c>
      <c r="H72" s="22" t="s">
        <v>21</v>
      </c>
    </row>
    <row r="73" spans="1:8" ht="26" x14ac:dyDescent="0.3">
      <c r="A73" s="40" t="s">
        <v>287</v>
      </c>
      <c r="B73" s="41" t="s">
        <v>233</v>
      </c>
      <c r="C73" s="41" t="s">
        <v>293</v>
      </c>
      <c r="D73" s="35"/>
      <c r="E73" s="22">
        <f>Госзадание!E58+'Иная субсидия'!E58+Внебюджет!E58</f>
        <v>0</v>
      </c>
      <c r="F73" s="22">
        <v>0</v>
      </c>
      <c r="G73" s="22">
        <v>0</v>
      </c>
      <c r="H73" s="22" t="s">
        <v>21</v>
      </c>
    </row>
    <row r="74" spans="1:8" ht="13" x14ac:dyDescent="0.3">
      <c r="A74" s="40" t="s">
        <v>228</v>
      </c>
      <c r="B74" s="41" t="s">
        <v>288</v>
      </c>
      <c r="C74" s="41" t="s">
        <v>234</v>
      </c>
      <c r="D74" s="35"/>
      <c r="E74" s="22">
        <f>Госзадание!E59+'Иная субсидия'!E59+Внебюджет!E59</f>
        <v>0</v>
      </c>
      <c r="F74" s="22">
        <v>0</v>
      </c>
      <c r="G74" s="22">
        <v>0</v>
      </c>
      <c r="H74" s="22" t="s">
        <v>21</v>
      </c>
    </row>
    <row r="75" spans="1:8" ht="13" x14ac:dyDescent="0.3">
      <c r="A75" s="40" t="s">
        <v>230</v>
      </c>
      <c r="B75" s="41" t="s">
        <v>289</v>
      </c>
      <c r="C75" s="41" t="s">
        <v>235</v>
      </c>
      <c r="D75" s="35"/>
      <c r="E75" s="22">
        <f>Госзадание!E60+'Иная субсидия'!E60+Внебюджет!E60</f>
        <v>0</v>
      </c>
      <c r="F75" s="22">
        <v>0</v>
      </c>
      <c r="G75" s="22">
        <v>0</v>
      </c>
      <c r="H75" s="22" t="s">
        <v>21</v>
      </c>
    </row>
    <row r="76" spans="1:8" ht="26" x14ac:dyDescent="0.3">
      <c r="A76" s="40" t="s">
        <v>232</v>
      </c>
      <c r="B76" s="41" t="s">
        <v>290</v>
      </c>
      <c r="C76" s="41" t="s">
        <v>236</v>
      </c>
      <c r="D76" s="35"/>
      <c r="E76" s="22">
        <f>Госзадание!E61+'Иная субсидия'!E61+Внебюджет!E61</f>
        <v>0</v>
      </c>
      <c r="F76" s="22">
        <v>0</v>
      </c>
      <c r="G76" s="22">
        <v>0</v>
      </c>
      <c r="H76" s="22" t="s">
        <v>21</v>
      </c>
    </row>
    <row r="77" spans="1:8" ht="13" x14ac:dyDescent="0.3">
      <c r="A77" s="53" t="s">
        <v>88</v>
      </c>
      <c r="B77" s="41" t="s">
        <v>89</v>
      </c>
      <c r="C77" s="41" t="s">
        <v>21</v>
      </c>
      <c r="D77" s="35" t="s">
        <v>392</v>
      </c>
      <c r="E77" s="22">
        <f>Госзадание!E62+'Иная субсидия'!E62+Внебюджет!E62</f>
        <v>0</v>
      </c>
      <c r="F77" s="22">
        <v>0</v>
      </c>
      <c r="G77" s="22">
        <v>0</v>
      </c>
      <c r="H77" s="22" t="s">
        <v>21</v>
      </c>
    </row>
    <row r="78" spans="1:8" ht="26" x14ac:dyDescent="0.3">
      <c r="A78" s="40" t="s">
        <v>90</v>
      </c>
      <c r="B78" s="41" t="s">
        <v>91</v>
      </c>
      <c r="C78" s="41" t="s">
        <v>92</v>
      </c>
      <c r="D78" s="35" t="s">
        <v>392</v>
      </c>
      <c r="E78" s="22">
        <f>Госзадание!E63+'Иная субсидия'!E63+Внебюджет!E63</f>
        <v>0</v>
      </c>
      <c r="F78" s="22">
        <v>0</v>
      </c>
      <c r="G78" s="22">
        <v>0</v>
      </c>
      <c r="H78" s="22">
        <v>0</v>
      </c>
    </row>
    <row r="79" spans="1:8" ht="15.5" x14ac:dyDescent="0.3">
      <c r="A79" s="53" t="s">
        <v>253</v>
      </c>
      <c r="B79" s="41" t="s">
        <v>93</v>
      </c>
      <c r="C79" s="41" t="s">
        <v>21</v>
      </c>
      <c r="D79" s="35"/>
      <c r="E79" s="22">
        <f>Госзадание!E64+'Иная субсидия'!E64+Внебюджет!E64</f>
        <v>31526104.890000001</v>
      </c>
      <c r="F79" s="22">
        <v>0</v>
      </c>
      <c r="G79" s="22">
        <v>0</v>
      </c>
      <c r="H79" s="22">
        <v>0</v>
      </c>
    </row>
    <row r="80" spans="1:8" ht="26" x14ac:dyDescent="0.3">
      <c r="A80" s="40" t="s">
        <v>94</v>
      </c>
      <c r="B80" s="41" t="s">
        <v>95</v>
      </c>
      <c r="C80" s="41" t="s">
        <v>96</v>
      </c>
      <c r="D80" s="35"/>
      <c r="E80" s="22">
        <f>Госзадание!E65+'Иная субсидия'!E65+Внебюджет!E65</f>
        <v>0</v>
      </c>
      <c r="F80" s="22">
        <v>0</v>
      </c>
      <c r="G80" s="22">
        <v>0</v>
      </c>
      <c r="H80" s="22">
        <v>0</v>
      </c>
    </row>
    <row r="81" spans="1:8" ht="26" x14ac:dyDescent="0.3">
      <c r="A81" s="40" t="s">
        <v>97</v>
      </c>
      <c r="B81" s="41" t="s">
        <v>98</v>
      </c>
      <c r="C81" s="41" t="s">
        <v>99</v>
      </c>
      <c r="D81" s="35" t="s">
        <v>399</v>
      </c>
      <c r="E81" s="22">
        <f>Госзадание!E66+'Иная субсидия'!E66+Внебюджет!E66</f>
        <v>150000</v>
      </c>
      <c r="F81" s="22">
        <v>0</v>
      </c>
      <c r="G81" s="22">
        <v>0</v>
      </c>
      <c r="H81" s="22">
        <v>0</v>
      </c>
    </row>
    <row r="82" spans="1:8" s="26" customFormat="1" ht="13" x14ac:dyDescent="0.3">
      <c r="A82" s="40" t="s">
        <v>100</v>
      </c>
      <c r="B82" s="41" t="s">
        <v>101</v>
      </c>
      <c r="C82" s="41" t="s">
        <v>102</v>
      </c>
      <c r="D82" s="25"/>
      <c r="E82" s="22">
        <f>Госзадание!E67+'Иная субсидия'!E67+Внебюджет!E67</f>
        <v>20336976.259999998</v>
      </c>
      <c r="F82" s="22">
        <v>0</v>
      </c>
      <c r="G82" s="22">
        <v>0</v>
      </c>
      <c r="H82" s="22">
        <v>0</v>
      </c>
    </row>
    <row r="83" spans="1:8" ht="13" x14ac:dyDescent="0.3">
      <c r="A83" s="57" t="s">
        <v>103</v>
      </c>
      <c r="B83" s="41"/>
      <c r="C83" s="41"/>
      <c r="D83" s="35"/>
      <c r="E83" s="22">
        <f>Госзадание!E69+'Иная субсидия'!E68+Внебюджет!E68</f>
        <v>0</v>
      </c>
      <c r="F83" s="22">
        <v>0</v>
      </c>
      <c r="G83" s="22">
        <v>0</v>
      </c>
      <c r="H83" s="22">
        <v>0</v>
      </c>
    </row>
    <row r="84" spans="1:8" ht="13" x14ac:dyDescent="0.3">
      <c r="A84" s="40" t="s">
        <v>104</v>
      </c>
      <c r="B84" s="41" t="s">
        <v>105</v>
      </c>
      <c r="C84" s="41" t="s">
        <v>106</v>
      </c>
      <c r="D84" s="35"/>
      <c r="E84" s="22">
        <f>Госзадание!E70+'Иная субсидия'!E69+Внебюджет!E69</f>
        <v>0</v>
      </c>
      <c r="F84" s="22">
        <v>0</v>
      </c>
      <c r="G84" s="22">
        <v>0</v>
      </c>
      <c r="H84" s="22">
        <v>0</v>
      </c>
    </row>
    <row r="85" spans="1:8" ht="39" x14ac:dyDescent="0.3">
      <c r="A85" s="55" t="s">
        <v>107</v>
      </c>
      <c r="B85" s="41" t="s">
        <v>108</v>
      </c>
      <c r="C85" s="41" t="s">
        <v>109</v>
      </c>
      <c r="D85" s="35"/>
      <c r="E85" s="22">
        <f>Госзадание!E71+'Иная субсидия'!E70+Внебюджет!E70</f>
        <v>0</v>
      </c>
      <c r="F85" s="22">
        <v>0</v>
      </c>
      <c r="G85" s="22">
        <v>0</v>
      </c>
      <c r="H85" s="22">
        <v>0</v>
      </c>
    </row>
    <row r="86" spans="1:8" ht="26" x14ac:dyDescent="0.3">
      <c r="A86" s="55" t="s">
        <v>110</v>
      </c>
      <c r="B86" s="41" t="s">
        <v>111</v>
      </c>
      <c r="C86" s="41" t="s">
        <v>112</v>
      </c>
      <c r="D86" s="35"/>
      <c r="E86" s="22">
        <f>Госзадание!E72+'Иная субсидия'!E71+Внебюджет!E71</f>
        <v>0</v>
      </c>
      <c r="F86" s="22">
        <v>0</v>
      </c>
      <c r="G86" s="22">
        <v>0</v>
      </c>
      <c r="H86" s="22">
        <v>0</v>
      </c>
    </row>
    <row r="87" spans="1:8" ht="15" x14ac:dyDescent="0.3">
      <c r="A87" s="52" t="s">
        <v>254</v>
      </c>
      <c r="B87" s="44" t="s">
        <v>113</v>
      </c>
      <c r="C87" s="44" t="s">
        <v>114</v>
      </c>
      <c r="D87" s="35"/>
      <c r="E87" s="22">
        <f>Госзадание!E73+'Иная субсидия'!E72+Внебюджет!E72</f>
        <v>-135350</v>
      </c>
      <c r="F87" s="22">
        <v>0</v>
      </c>
      <c r="G87" s="22">
        <v>0</v>
      </c>
      <c r="H87" s="22" t="s">
        <v>21</v>
      </c>
    </row>
    <row r="88" spans="1:8" ht="28.5" x14ac:dyDescent="0.3">
      <c r="A88" s="54" t="s">
        <v>255</v>
      </c>
      <c r="B88" s="41" t="s">
        <v>115</v>
      </c>
      <c r="C88" s="41"/>
      <c r="D88" s="35" t="s">
        <v>396</v>
      </c>
      <c r="E88" s="22">
        <f>Госзадание!E74+'Иная субсидия'!E73+Внебюджет!E73</f>
        <v>-135350</v>
      </c>
      <c r="F88" s="22">
        <v>0</v>
      </c>
      <c r="G88" s="22">
        <v>0</v>
      </c>
      <c r="H88" s="22" t="s">
        <v>21</v>
      </c>
    </row>
    <row r="89" spans="1:8" ht="15.5" x14ac:dyDescent="0.3">
      <c r="A89" s="54" t="s">
        <v>256</v>
      </c>
      <c r="B89" s="41" t="s">
        <v>116</v>
      </c>
      <c r="C89" s="41"/>
      <c r="D89" s="35"/>
      <c r="E89" s="22">
        <f>Госзадание!E75+'Иная субсидия'!E74+Внебюджет!E74</f>
        <v>0</v>
      </c>
      <c r="F89" s="22">
        <v>0</v>
      </c>
      <c r="G89" s="22">
        <v>0</v>
      </c>
      <c r="H89" s="22" t="s">
        <v>21</v>
      </c>
    </row>
    <row r="90" spans="1:8" ht="15.5" x14ac:dyDescent="0.3">
      <c r="A90" s="54" t="s">
        <v>257</v>
      </c>
      <c r="B90" s="41" t="s">
        <v>117</v>
      </c>
      <c r="C90" s="41"/>
      <c r="D90" s="35"/>
      <c r="E90" s="22">
        <f>Госзадание!E76+'Иная субсидия'!E75+Внебюджет!E75</f>
        <v>0</v>
      </c>
      <c r="F90" s="22">
        <v>0</v>
      </c>
      <c r="G90" s="22">
        <v>0</v>
      </c>
      <c r="H90" s="22" t="s">
        <v>21</v>
      </c>
    </row>
    <row r="91" spans="1:8" ht="15" x14ac:dyDescent="0.3">
      <c r="A91" s="52" t="s">
        <v>258</v>
      </c>
      <c r="B91" s="44" t="s">
        <v>118</v>
      </c>
      <c r="C91" s="44" t="s">
        <v>21</v>
      </c>
      <c r="D91" s="35"/>
      <c r="E91" s="22">
        <f>Госзадание!E77+'Иная субсидия'!E76+Внебюджет!E76</f>
        <v>0</v>
      </c>
      <c r="F91" s="22">
        <v>0</v>
      </c>
      <c r="G91" s="22">
        <v>0</v>
      </c>
      <c r="H91" s="22" t="s">
        <v>21</v>
      </c>
    </row>
    <row r="92" spans="1:8" ht="26" x14ac:dyDescent="0.3">
      <c r="A92" s="54" t="s">
        <v>119</v>
      </c>
      <c r="B92" s="41" t="s">
        <v>120</v>
      </c>
      <c r="C92" s="41" t="s">
        <v>121</v>
      </c>
      <c r="D92" s="35"/>
      <c r="E92" s="22">
        <f>Госзадание!E78+'Иная субсидия'!E77+Внебюджет!E77</f>
        <v>2</v>
      </c>
      <c r="F92" s="22">
        <v>0</v>
      </c>
      <c r="G92" s="22">
        <v>0</v>
      </c>
      <c r="H92" s="22" t="s">
        <v>21</v>
      </c>
    </row>
    <row r="93" spans="1:8" ht="11.25" customHeight="1" x14ac:dyDescent="0.25">
      <c r="A93" s="36"/>
      <c r="B93" s="36"/>
      <c r="C93" s="36"/>
      <c r="D93" s="36"/>
      <c r="E93" s="36"/>
      <c r="F93" s="36"/>
      <c r="G93" s="36"/>
      <c r="H93" s="36"/>
    </row>
    <row r="94" spans="1:8" ht="3" customHeight="1" x14ac:dyDescent="0.25"/>
    <row r="95" spans="1:8" s="6" customFormat="1" ht="11.25" customHeight="1" x14ac:dyDescent="0.2">
      <c r="A95" s="58" t="s">
        <v>179</v>
      </c>
      <c r="B95" s="59"/>
      <c r="C95" s="59"/>
    </row>
    <row r="96" spans="1:8" s="6" customFormat="1" ht="11.25" customHeight="1" x14ac:dyDescent="0.2">
      <c r="A96" s="58" t="s">
        <v>180</v>
      </c>
      <c r="B96" s="59"/>
      <c r="C96" s="59"/>
    </row>
    <row r="97" spans="1:8" s="6" customFormat="1" ht="11.25" customHeight="1" x14ac:dyDescent="0.2">
      <c r="A97" s="58" t="s">
        <v>181</v>
      </c>
      <c r="B97" s="59"/>
      <c r="C97" s="59"/>
    </row>
    <row r="98" spans="1:8" s="6" customFormat="1" ht="10.5" customHeight="1" x14ac:dyDescent="0.2">
      <c r="A98" s="58" t="s">
        <v>182</v>
      </c>
      <c r="B98" s="59"/>
      <c r="C98" s="59"/>
    </row>
    <row r="99" spans="1:8" s="6" customFormat="1" ht="10.5" customHeight="1" x14ac:dyDescent="0.2">
      <c r="A99" s="58" t="s">
        <v>183</v>
      </c>
      <c r="B99" s="59"/>
      <c r="C99" s="59"/>
    </row>
    <row r="100" spans="1:8" s="6" customFormat="1" ht="10.5" customHeight="1" x14ac:dyDescent="0.2">
      <c r="A100" s="58" t="s">
        <v>184</v>
      </c>
      <c r="B100" s="59"/>
      <c r="C100" s="59"/>
    </row>
    <row r="101" spans="1:8" s="6" customFormat="1" ht="19.5" customHeight="1" x14ac:dyDescent="0.2">
      <c r="A101" s="347" t="s">
        <v>185</v>
      </c>
      <c r="B101" s="347"/>
      <c r="C101" s="347"/>
      <c r="D101" s="347"/>
      <c r="E101" s="347"/>
      <c r="F101" s="347"/>
      <c r="G101" s="347"/>
      <c r="H101" s="347"/>
    </row>
    <row r="102" spans="1:8" s="6" customFormat="1" ht="10.5" customHeight="1" x14ac:dyDescent="0.2">
      <c r="A102" s="58" t="s">
        <v>186</v>
      </c>
      <c r="B102" s="59"/>
      <c r="C102" s="59"/>
    </row>
    <row r="103" spans="1:8" s="6" customFormat="1" ht="30" customHeight="1" x14ac:dyDescent="0.2">
      <c r="A103" s="347" t="s">
        <v>187</v>
      </c>
      <c r="B103" s="347"/>
      <c r="C103" s="347"/>
      <c r="D103" s="347"/>
      <c r="E103" s="347"/>
      <c r="F103" s="347"/>
      <c r="G103" s="347"/>
      <c r="H103" s="347"/>
    </row>
    <row r="104" spans="1:8" s="6" customFormat="1" ht="19.5" customHeight="1" x14ac:dyDescent="0.2">
      <c r="A104" s="347" t="s">
        <v>188</v>
      </c>
      <c r="B104" s="347"/>
      <c r="C104" s="347"/>
      <c r="D104" s="347"/>
      <c r="E104" s="347"/>
      <c r="F104" s="347"/>
      <c r="G104" s="347"/>
      <c r="H104" s="347"/>
    </row>
    <row r="105" spans="1:8" s="6" customFormat="1" ht="30" customHeight="1" x14ac:dyDescent="0.2">
      <c r="A105" s="347" t="s">
        <v>189</v>
      </c>
      <c r="B105" s="347"/>
      <c r="C105" s="347"/>
      <c r="D105" s="347"/>
      <c r="E105" s="347"/>
      <c r="F105" s="347"/>
      <c r="G105" s="347"/>
      <c r="H105" s="347"/>
    </row>
    <row r="106" spans="1:8" s="6" customFormat="1" ht="23.25" customHeight="1" x14ac:dyDescent="0.2">
      <c r="A106" s="348" t="s">
        <v>190</v>
      </c>
      <c r="B106" s="348"/>
      <c r="C106" s="348"/>
      <c r="D106" s="348"/>
      <c r="E106" s="348"/>
      <c r="F106" s="348"/>
      <c r="G106" s="348"/>
      <c r="H106" s="348"/>
    </row>
    <row r="107" spans="1:8" s="6" customFormat="1" ht="11.25" customHeight="1" x14ac:dyDescent="0.2">
      <c r="A107" s="58" t="s">
        <v>191</v>
      </c>
      <c r="B107" s="59"/>
      <c r="C107" s="59"/>
    </row>
    <row r="108" spans="1:8" s="6" customFormat="1" ht="33" customHeight="1" x14ac:dyDescent="0.2">
      <c r="A108" s="347" t="s">
        <v>192</v>
      </c>
      <c r="B108" s="347"/>
      <c r="C108" s="347"/>
      <c r="D108" s="347"/>
      <c r="E108" s="347"/>
      <c r="F108" s="347"/>
      <c r="G108" s="347"/>
      <c r="H108" s="347"/>
    </row>
    <row r="109" spans="1:8" ht="3" customHeight="1" x14ac:dyDescent="0.25"/>
  </sheetData>
  <mergeCells count="28">
    <mergeCell ref="B17:G17"/>
    <mergeCell ref="B18:G18"/>
    <mergeCell ref="G6:H6"/>
    <mergeCell ref="A16:F16"/>
    <mergeCell ref="A10:H10"/>
    <mergeCell ref="A9:H9"/>
    <mergeCell ref="G7:H7"/>
    <mergeCell ref="A15:F15"/>
    <mergeCell ref="A12:G12"/>
    <mergeCell ref="H11:H12"/>
    <mergeCell ref="H24:H25"/>
    <mergeCell ref="A21:H21"/>
    <mergeCell ref="A23:A25"/>
    <mergeCell ref="B23:B25"/>
    <mergeCell ref="C23:C25"/>
    <mergeCell ref="D23:D25"/>
    <mergeCell ref="E23:H23"/>
    <mergeCell ref="F2:H2"/>
    <mergeCell ref="F4:H4"/>
    <mergeCell ref="F8:H8"/>
    <mergeCell ref="F3:H3"/>
    <mergeCell ref="A11:G11"/>
    <mergeCell ref="A108:H108"/>
    <mergeCell ref="A101:H101"/>
    <mergeCell ref="A103:H103"/>
    <mergeCell ref="A104:H104"/>
    <mergeCell ref="A105:H105"/>
    <mergeCell ref="A106:H106"/>
  </mergeCells>
  <pageMargins left="0.42" right="0.36" top="0.75" bottom="0.37" header="0.3" footer="0.3"/>
  <pageSetup paperSize="9" scale="84" fitToHeight="0" orientation="landscape" r:id="rId1"/>
  <headerFooter alignWithMargins="0"/>
  <rowBreaks count="4" manualBreakCount="4">
    <brk id="20" max="16383" man="1"/>
    <brk id="46" max="16383" man="1"/>
    <brk id="68" max="7" man="1"/>
    <brk id="9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P94"/>
  <sheetViews>
    <sheetView view="pageBreakPreview" topLeftCell="A46" zoomScale="66" zoomScaleNormal="66" zoomScaleSheetLayoutView="66" workbookViewId="0">
      <selection activeCell="I68" sqref="I67:I68"/>
    </sheetView>
  </sheetViews>
  <sheetFormatPr defaultColWidth="0.6328125" defaultRowHeight="10.5" x14ac:dyDescent="0.25"/>
  <cols>
    <col min="1" max="1" width="79.453125" style="39" customWidth="1"/>
    <col min="2" max="2" width="8.54296875" style="39" customWidth="1"/>
    <col min="3" max="3" width="14.54296875" style="39" customWidth="1"/>
    <col min="4" max="4" width="11.453125" style="39" customWidth="1"/>
    <col min="5" max="5" width="18" style="60" customWidth="1"/>
    <col min="6" max="8" width="13.453125" style="60" hidden="1" customWidth="1"/>
    <col min="9" max="9" width="19.6328125" style="36" customWidth="1"/>
    <col min="10" max="12" width="13.453125" style="36" hidden="1" customWidth="1"/>
    <col min="13" max="13" width="25.6328125" style="36" customWidth="1"/>
    <col min="14" max="16" width="13.453125" style="36" hidden="1" customWidth="1"/>
    <col min="17" max="17" width="15.54296875" style="3" customWidth="1"/>
    <col min="18" max="16384" width="0.6328125" style="3"/>
  </cols>
  <sheetData>
    <row r="1" spans="1:16" ht="13" x14ac:dyDescent="0.3">
      <c r="A1" s="76"/>
      <c r="B1" s="76"/>
      <c r="C1" s="385"/>
      <c r="D1" s="385"/>
      <c r="E1" s="77"/>
      <c r="F1" s="77"/>
      <c r="G1" s="77"/>
      <c r="H1" s="77"/>
      <c r="I1" s="80"/>
      <c r="J1" s="80"/>
      <c r="K1" s="80"/>
      <c r="L1" s="80"/>
      <c r="M1" s="80"/>
      <c r="N1" s="80"/>
      <c r="O1" s="80"/>
      <c r="P1" s="80"/>
    </row>
    <row r="2" spans="1:16" ht="12.75" customHeight="1" x14ac:dyDescent="0.3">
      <c r="A2" s="374" t="s">
        <v>442</v>
      </c>
      <c r="B2" s="374"/>
      <c r="C2" s="374"/>
      <c r="D2" s="374"/>
      <c r="E2" s="374"/>
      <c r="F2" s="374"/>
      <c r="G2" s="374"/>
      <c r="H2" s="77"/>
      <c r="I2" s="80"/>
      <c r="J2" s="80"/>
      <c r="K2" s="80"/>
      <c r="L2" s="86"/>
      <c r="M2" s="80"/>
      <c r="N2" s="80"/>
      <c r="O2" s="80"/>
      <c r="P2" s="86"/>
    </row>
    <row r="3" spans="1:16" ht="15" x14ac:dyDescent="0.3">
      <c r="A3" s="374" t="s">
        <v>443</v>
      </c>
      <c r="B3" s="374"/>
      <c r="C3" s="374"/>
      <c r="D3" s="374"/>
      <c r="E3" s="374"/>
      <c r="F3" s="374"/>
      <c r="G3" s="374"/>
      <c r="H3" s="386"/>
      <c r="I3" s="80"/>
      <c r="J3" s="80"/>
      <c r="K3" s="80"/>
      <c r="L3" s="365"/>
      <c r="M3" s="80"/>
      <c r="N3" s="80"/>
      <c r="O3" s="80"/>
      <c r="P3" s="365"/>
    </row>
    <row r="4" spans="1:16" ht="15.75" customHeight="1" x14ac:dyDescent="0.3">
      <c r="A4" s="385" t="s">
        <v>446</v>
      </c>
      <c r="B4" s="385"/>
      <c r="C4" s="385"/>
      <c r="D4" s="385"/>
      <c r="E4" s="385"/>
      <c r="F4" s="385"/>
      <c r="G4" s="385"/>
      <c r="H4" s="386"/>
      <c r="I4" s="80"/>
      <c r="J4" s="80"/>
      <c r="K4" s="80"/>
      <c r="L4" s="365"/>
      <c r="M4" s="80"/>
      <c r="N4" s="80"/>
      <c r="O4" s="80"/>
      <c r="P4" s="365"/>
    </row>
    <row r="5" spans="1:16" ht="10.5" customHeight="1" x14ac:dyDescent="0.3">
      <c r="A5" s="76"/>
      <c r="B5" s="76"/>
      <c r="C5" s="76"/>
      <c r="D5" s="76"/>
      <c r="E5" s="77"/>
      <c r="F5" s="77"/>
      <c r="G5" s="77"/>
      <c r="H5" s="77"/>
      <c r="I5" s="80"/>
      <c r="J5" s="80"/>
      <c r="K5" s="80"/>
      <c r="L5" s="80"/>
      <c r="M5" s="80"/>
      <c r="N5" s="80"/>
      <c r="O5" s="80"/>
      <c r="P5" s="80"/>
    </row>
    <row r="6" spans="1:16" ht="13" x14ac:dyDescent="0.3">
      <c r="A6" s="374" t="s">
        <v>19</v>
      </c>
      <c r="B6" s="374"/>
      <c r="C6" s="374"/>
      <c r="D6" s="374"/>
      <c r="E6" s="374"/>
      <c r="F6" s="374"/>
      <c r="G6" s="374"/>
      <c r="H6" s="374"/>
      <c r="I6" s="80"/>
      <c r="J6" s="80"/>
      <c r="K6" s="80"/>
      <c r="L6" s="80"/>
      <c r="M6" s="80"/>
      <c r="N6" s="80"/>
      <c r="O6" s="80"/>
      <c r="P6" s="80"/>
    </row>
    <row r="7" spans="1:16" ht="13.5" thickBot="1" x14ac:dyDescent="0.35">
      <c r="A7" s="76"/>
      <c r="B7" s="76"/>
      <c r="C7" s="76"/>
      <c r="D7" s="76"/>
      <c r="E7" s="77"/>
      <c r="F7" s="77"/>
      <c r="G7" s="77"/>
      <c r="H7" s="77"/>
      <c r="I7" s="80"/>
      <c r="J7" s="80"/>
      <c r="K7" s="80"/>
      <c r="L7" s="80"/>
      <c r="M7" s="80"/>
      <c r="N7" s="80"/>
      <c r="O7" s="80"/>
      <c r="P7" s="80"/>
    </row>
    <row r="8" spans="1:16" ht="13" x14ac:dyDescent="0.25">
      <c r="A8" s="375" t="s">
        <v>0</v>
      </c>
      <c r="B8" s="378" t="s">
        <v>1</v>
      </c>
      <c r="C8" s="378" t="s">
        <v>248</v>
      </c>
      <c r="D8" s="378" t="s">
        <v>306</v>
      </c>
      <c r="E8" s="381" t="s">
        <v>6</v>
      </c>
      <c r="F8" s="382"/>
      <c r="G8" s="382"/>
      <c r="H8" s="382"/>
      <c r="I8" s="371" t="s">
        <v>268</v>
      </c>
      <c r="J8" s="371"/>
      <c r="K8" s="371"/>
      <c r="L8" s="371"/>
      <c r="M8" s="366" t="s">
        <v>269</v>
      </c>
      <c r="N8" s="366"/>
      <c r="O8" s="366"/>
      <c r="P8" s="367"/>
    </row>
    <row r="9" spans="1:16" ht="11.25" customHeight="1" x14ac:dyDescent="0.3">
      <c r="A9" s="376"/>
      <c r="B9" s="379"/>
      <c r="C9" s="379"/>
      <c r="D9" s="379"/>
      <c r="E9" s="82" t="s">
        <v>402</v>
      </c>
      <c r="F9" s="82" t="s">
        <v>307</v>
      </c>
      <c r="G9" s="82" t="s">
        <v>307</v>
      </c>
      <c r="H9" s="383" t="s">
        <v>5</v>
      </c>
      <c r="I9" s="145" t="s">
        <v>242</v>
      </c>
      <c r="J9" s="145" t="s">
        <v>308</v>
      </c>
      <c r="K9" s="145" t="s">
        <v>308</v>
      </c>
      <c r="L9" s="372" t="s">
        <v>5</v>
      </c>
      <c r="M9" s="146" t="s">
        <v>242</v>
      </c>
      <c r="N9" s="93" t="s">
        <v>308</v>
      </c>
      <c r="O9" s="93" t="s">
        <v>308</v>
      </c>
      <c r="P9" s="368" t="s">
        <v>5</v>
      </c>
    </row>
    <row r="10" spans="1:16" ht="39" customHeight="1" x14ac:dyDescent="0.25">
      <c r="A10" s="377"/>
      <c r="B10" s="380"/>
      <c r="C10" s="380"/>
      <c r="D10" s="380"/>
      <c r="E10" s="83" t="s">
        <v>2</v>
      </c>
      <c r="F10" s="83" t="s">
        <v>3</v>
      </c>
      <c r="G10" s="83" t="s">
        <v>4</v>
      </c>
      <c r="H10" s="384"/>
      <c r="I10" s="147" t="s">
        <v>2</v>
      </c>
      <c r="J10" s="147" t="s">
        <v>3</v>
      </c>
      <c r="K10" s="147" t="s">
        <v>4</v>
      </c>
      <c r="L10" s="372"/>
      <c r="M10" s="148" t="s">
        <v>2</v>
      </c>
      <c r="N10" s="94" t="s">
        <v>3</v>
      </c>
      <c r="O10" s="94" t="s">
        <v>4</v>
      </c>
      <c r="P10" s="369"/>
    </row>
    <row r="11" spans="1:16" ht="13.5" thickBot="1" x14ac:dyDescent="0.3">
      <c r="A11" s="122" t="s">
        <v>7</v>
      </c>
      <c r="B11" s="50" t="s">
        <v>8</v>
      </c>
      <c r="C11" s="50" t="s">
        <v>9</v>
      </c>
      <c r="D11" s="50" t="s">
        <v>10</v>
      </c>
      <c r="E11" s="84" t="s">
        <v>11</v>
      </c>
      <c r="F11" s="84" t="s">
        <v>12</v>
      </c>
      <c r="G11" s="84" t="s">
        <v>13</v>
      </c>
      <c r="H11" s="84" t="s">
        <v>14</v>
      </c>
      <c r="I11" s="149" t="s">
        <v>12</v>
      </c>
      <c r="J11" s="149" t="s">
        <v>12</v>
      </c>
      <c r="K11" s="149" t="s">
        <v>13</v>
      </c>
      <c r="L11" s="149" t="s">
        <v>14</v>
      </c>
      <c r="M11" s="150" t="s">
        <v>13</v>
      </c>
      <c r="N11" s="95" t="s">
        <v>12</v>
      </c>
      <c r="O11" s="95" t="s">
        <v>13</v>
      </c>
      <c r="P11" s="151" t="s">
        <v>14</v>
      </c>
    </row>
    <row r="12" spans="1:16" ht="15.5" x14ac:dyDescent="0.3">
      <c r="A12" s="123" t="s">
        <v>249</v>
      </c>
      <c r="B12" s="41" t="s">
        <v>20</v>
      </c>
      <c r="C12" s="41" t="s">
        <v>21</v>
      </c>
      <c r="D12" s="99" t="s">
        <v>21</v>
      </c>
      <c r="E12" s="112">
        <f>I12+M12</f>
        <v>0</v>
      </c>
      <c r="F12" s="113">
        <f>J12+N12</f>
        <v>0</v>
      </c>
      <c r="G12" s="113">
        <f>K12+O12</f>
        <v>0</v>
      </c>
      <c r="H12" s="114">
        <f>L12+P12</f>
        <v>0</v>
      </c>
      <c r="I12" s="197"/>
      <c r="J12" s="198"/>
      <c r="K12" s="198"/>
      <c r="L12" s="96"/>
      <c r="M12" s="212"/>
      <c r="N12" s="200"/>
      <c r="O12" s="200"/>
      <c r="P12" s="98"/>
    </row>
    <row r="13" spans="1:16" ht="15.5" x14ac:dyDescent="0.3">
      <c r="A13" s="123" t="s">
        <v>250</v>
      </c>
      <c r="B13" s="41" t="s">
        <v>22</v>
      </c>
      <c r="C13" s="41" t="s">
        <v>21</v>
      </c>
      <c r="D13" s="99" t="s">
        <v>21</v>
      </c>
      <c r="E13" s="115">
        <f t="shared" ref="E13:E24" si="0">I13+M13</f>
        <v>0</v>
      </c>
      <c r="F13" s="85">
        <f t="shared" ref="F13:F25" si="1">J13+N13</f>
        <v>0</v>
      </c>
      <c r="G13" s="85">
        <f t="shared" ref="G13:G25" si="2">K13+O13</f>
        <v>0</v>
      </c>
      <c r="H13" s="116">
        <f t="shared" ref="H13:H25" si="3">L13+P13</f>
        <v>0</v>
      </c>
      <c r="I13" s="152"/>
      <c r="J13" s="153"/>
      <c r="K13" s="153"/>
      <c r="L13" s="100"/>
      <c r="M13" s="154"/>
      <c r="N13" s="155"/>
      <c r="O13" s="155"/>
      <c r="P13" s="102"/>
    </row>
    <row r="14" spans="1:16" ht="13" x14ac:dyDescent="0.3">
      <c r="A14" s="124" t="s">
        <v>23</v>
      </c>
      <c r="B14" s="44" t="s">
        <v>24</v>
      </c>
      <c r="C14" s="44"/>
      <c r="D14" s="99"/>
      <c r="E14" s="115">
        <f t="shared" si="0"/>
        <v>129465730</v>
      </c>
      <c r="F14" s="85">
        <f t="shared" si="1"/>
        <v>0</v>
      </c>
      <c r="G14" s="85">
        <f t="shared" si="2"/>
        <v>0</v>
      </c>
      <c r="H14" s="116">
        <f t="shared" si="3"/>
        <v>0</v>
      </c>
      <c r="I14" s="152">
        <f>I17</f>
        <v>121443540</v>
      </c>
      <c r="J14" s="152">
        <f t="shared" ref="J14:L14" si="4">J17</f>
        <v>0</v>
      </c>
      <c r="K14" s="152">
        <f t="shared" si="4"/>
        <v>0</v>
      </c>
      <c r="L14" s="152">
        <f t="shared" si="4"/>
        <v>0</v>
      </c>
      <c r="M14" s="154">
        <f>M17</f>
        <v>8022190</v>
      </c>
      <c r="N14" s="155"/>
      <c r="O14" s="155"/>
      <c r="P14" s="102"/>
    </row>
    <row r="15" spans="1:16" ht="26" x14ac:dyDescent="0.3">
      <c r="A15" s="125" t="s">
        <v>251</v>
      </c>
      <c r="B15" s="41" t="s">
        <v>25</v>
      </c>
      <c r="C15" s="41" t="s">
        <v>26</v>
      </c>
      <c r="D15" s="99"/>
      <c r="E15" s="115">
        <f t="shared" si="0"/>
        <v>0</v>
      </c>
      <c r="F15" s="85">
        <f t="shared" si="1"/>
        <v>0</v>
      </c>
      <c r="G15" s="85">
        <f t="shared" si="2"/>
        <v>0</v>
      </c>
      <c r="H15" s="116">
        <f t="shared" si="3"/>
        <v>0</v>
      </c>
      <c r="I15" s="152"/>
      <c r="J15" s="153"/>
      <c r="K15" s="153"/>
      <c r="L15" s="100"/>
      <c r="M15" s="154"/>
      <c r="N15" s="155"/>
      <c r="O15" s="155"/>
      <c r="P15" s="102"/>
    </row>
    <row r="16" spans="1:16" ht="13" x14ac:dyDescent="0.3">
      <c r="A16" s="126" t="s">
        <v>27</v>
      </c>
      <c r="B16" s="41" t="s">
        <v>208</v>
      </c>
      <c r="C16" s="41"/>
      <c r="D16" s="99"/>
      <c r="E16" s="115">
        <f t="shared" si="0"/>
        <v>0</v>
      </c>
      <c r="F16" s="85">
        <f t="shared" si="1"/>
        <v>0</v>
      </c>
      <c r="G16" s="85">
        <f t="shared" si="2"/>
        <v>0</v>
      </c>
      <c r="H16" s="116">
        <f t="shared" si="3"/>
        <v>0</v>
      </c>
      <c r="I16" s="152"/>
      <c r="J16" s="153"/>
      <c r="K16" s="153"/>
      <c r="L16" s="100"/>
      <c r="M16" s="154"/>
      <c r="N16" s="155"/>
      <c r="O16" s="155"/>
      <c r="P16" s="102"/>
    </row>
    <row r="17" spans="1:16" ht="13" x14ac:dyDescent="0.3">
      <c r="A17" s="127" t="s">
        <v>28</v>
      </c>
      <c r="B17" s="41" t="s">
        <v>29</v>
      </c>
      <c r="C17" s="41" t="s">
        <v>30</v>
      </c>
      <c r="D17" s="99"/>
      <c r="E17" s="115">
        <f t="shared" si="0"/>
        <v>129465730</v>
      </c>
      <c r="F17" s="85">
        <f t="shared" si="1"/>
        <v>0</v>
      </c>
      <c r="G17" s="85">
        <f t="shared" si="2"/>
        <v>0</v>
      </c>
      <c r="H17" s="116">
        <f t="shared" si="3"/>
        <v>0</v>
      </c>
      <c r="I17" s="152">
        <v>121443540</v>
      </c>
      <c r="J17" s="153"/>
      <c r="K17" s="153"/>
      <c r="L17" s="100"/>
      <c r="M17" s="154">
        <v>8022190</v>
      </c>
      <c r="N17" s="155"/>
      <c r="O17" s="155"/>
      <c r="P17" s="102"/>
    </row>
    <row r="18" spans="1:16" ht="52" x14ac:dyDescent="0.3">
      <c r="A18" s="128" t="s">
        <v>209</v>
      </c>
      <c r="B18" s="41" t="s">
        <v>31</v>
      </c>
      <c r="C18" s="41" t="s">
        <v>30</v>
      </c>
      <c r="D18" s="99"/>
      <c r="E18" s="115">
        <f t="shared" si="0"/>
        <v>0</v>
      </c>
      <c r="F18" s="85">
        <f t="shared" si="1"/>
        <v>0</v>
      </c>
      <c r="G18" s="85">
        <f t="shared" si="2"/>
        <v>0</v>
      </c>
      <c r="H18" s="116">
        <f t="shared" si="3"/>
        <v>0</v>
      </c>
      <c r="I18" s="152"/>
      <c r="J18" s="153"/>
      <c r="K18" s="153"/>
      <c r="L18" s="100"/>
      <c r="M18" s="154"/>
      <c r="N18" s="155"/>
      <c r="O18" s="155"/>
      <c r="P18" s="102"/>
    </row>
    <row r="19" spans="1:16" ht="26" x14ac:dyDescent="0.3">
      <c r="A19" s="128" t="s">
        <v>210</v>
      </c>
      <c r="B19" s="41" t="s">
        <v>211</v>
      </c>
      <c r="C19" s="41" t="s">
        <v>30</v>
      </c>
      <c r="D19" s="99"/>
      <c r="E19" s="115">
        <f t="shared" si="0"/>
        <v>0</v>
      </c>
      <c r="F19" s="85">
        <f t="shared" si="1"/>
        <v>0</v>
      </c>
      <c r="G19" s="85">
        <f t="shared" si="2"/>
        <v>0</v>
      </c>
      <c r="H19" s="116">
        <f t="shared" si="3"/>
        <v>0</v>
      </c>
      <c r="I19" s="152"/>
      <c r="J19" s="153"/>
      <c r="K19" s="153"/>
      <c r="L19" s="100"/>
      <c r="M19" s="154"/>
      <c r="N19" s="155"/>
      <c r="O19" s="155"/>
      <c r="P19" s="102"/>
    </row>
    <row r="20" spans="1:16" ht="13" x14ac:dyDescent="0.3">
      <c r="A20" s="127" t="s">
        <v>32</v>
      </c>
      <c r="B20" s="41" t="s">
        <v>33</v>
      </c>
      <c r="C20" s="41" t="s">
        <v>34</v>
      </c>
      <c r="D20" s="99"/>
      <c r="E20" s="115">
        <f t="shared" si="0"/>
        <v>0</v>
      </c>
      <c r="F20" s="85">
        <f t="shared" si="1"/>
        <v>0</v>
      </c>
      <c r="G20" s="85">
        <f t="shared" si="2"/>
        <v>0</v>
      </c>
      <c r="H20" s="116">
        <f t="shared" si="3"/>
        <v>0</v>
      </c>
      <c r="I20" s="152"/>
      <c r="J20" s="153"/>
      <c r="K20" s="153"/>
      <c r="L20" s="100"/>
      <c r="M20" s="154"/>
      <c r="N20" s="155"/>
      <c r="O20" s="155"/>
      <c r="P20" s="102"/>
    </row>
    <row r="21" spans="1:16" ht="13" x14ac:dyDescent="0.3">
      <c r="A21" s="126" t="s">
        <v>27</v>
      </c>
      <c r="B21" s="41" t="s">
        <v>212</v>
      </c>
      <c r="C21" s="41" t="s">
        <v>34</v>
      </c>
      <c r="D21" s="99"/>
      <c r="E21" s="115">
        <f t="shared" si="0"/>
        <v>0</v>
      </c>
      <c r="F21" s="85">
        <f t="shared" si="1"/>
        <v>0</v>
      </c>
      <c r="G21" s="85">
        <f t="shared" si="2"/>
        <v>0</v>
      </c>
      <c r="H21" s="116">
        <f t="shared" si="3"/>
        <v>0</v>
      </c>
      <c r="I21" s="152"/>
      <c r="J21" s="153"/>
      <c r="K21" s="153"/>
      <c r="L21" s="100"/>
      <c r="M21" s="154"/>
      <c r="N21" s="155"/>
      <c r="O21" s="155"/>
      <c r="P21" s="102"/>
    </row>
    <row r="22" spans="1:16" s="7" customFormat="1" ht="13" x14ac:dyDescent="0.3">
      <c r="A22" s="127" t="s">
        <v>35</v>
      </c>
      <c r="B22" s="44" t="s">
        <v>36</v>
      </c>
      <c r="C22" s="44" t="s">
        <v>37</v>
      </c>
      <c r="D22" s="108"/>
      <c r="E22" s="115">
        <f t="shared" si="0"/>
        <v>0</v>
      </c>
      <c r="F22" s="85">
        <f t="shared" si="1"/>
        <v>0</v>
      </c>
      <c r="G22" s="85">
        <f t="shared" si="2"/>
        <v>0</v>
      </c>
      <c r="H22" s="116">
        <f t="shared" si="3"/>
        <v>0</v>
      </c>
      <c r="I22" s="156"/>
      <c r="J22" s="157"/>
      <c r="K22" s="157"/>
      <c r="L22" s="158"/>
      <c r="M22" s="159"/>
      <c r="N22" s="160"/>
      <c r="O22" s="160"/>
      <c r="P22" s="161"/>
    </row>
    <row r="23" spans="1:16" s="7" customFormat="1" ht="13" x14ac:dyDescent="0.3">
      <c r="A23" s="129" t="s">
        <v>27</v>
      </c>
      <c r="B23" s="41"/>
      <c r="C23" s="41"/>
      <c r="D23" s="108"/>
      <c r="E23" s="115">
        <f t="shared" si="0"/>
        <v>0</v>
      </c>
      <c r="F23" s="85">
        <f t="shared" si="1"/>
        <v>0</v>
      </c>
      <c r="G23" s="85">
        <f t="shared" si="2"/>
        <v>0</v>
      </c>
      <c r="H23" s="116">
        <f t="shared" si="3"/>
        <v>0</v>
      </c>
      <c r="I23" s="156"/>
      <c r="J23" s="157"/>
      <c r="K23" s="157"/>
      <c r="L23" s="158"/>
      <c r="M23" s="159"/>
      <c r="N23" s="160"/>
      <c r="O23" s="160"/>
      <c r="P23" s="161"/>
    </row>
    <row r="24" spans="1:16" s="7" customFormat="1" ht="13" x14ac:dyDescent="0.3">
      <c r="A24" s="130" t="s">
        <v>41</v>
      </c>
      <c r="B24" s="41" t="s">
        <v>280</v>
      </c>
      <c r="C24" s="41" t="s">
        <v>37</v>
      </c>
      <c r="D24" s="108"/>
      <c r="E24" s="115">
        <f t="shared" si="0"/>
        <v>0</v>
      </c>
      <c r="F24" s="85">
        <f t="shared" si="1"/>
        <v>0</v>
      </c>
      <c r="G24" s="85">
        <f t="shared" si="2"/>
        <v>0</v>
      </c>
      <c r="H24" s="116">
        <f t="shared" si="3"/>
        <v>0</v>
      </c>
      <c r="I24" s="156"/>
      <c r="J24" s="157"/>
      <c r="K24" s="157"/>
      <c r="L24" s="158"/>
      <c r="M24" s="159"/>
      <c r="N24" s="160"/>
      <c r="O24" s="160"/>
      <c r="P24" s="161"/>
    </row>
    <row r="25" spans="1:16" ht="13" x14ac:dyDescent="0.3">
      <c r="A25" s="129" t="s">
        <v>42</v>
      </c>
      <c r="B25" s="41" t="s">
        <v>281</v>
      </c>
      <c r="C25" s="41" t="s">
        <v>37</v>
      </c>
      <c r="D25" s="108"/>
      <c r="E25" s="115">
        <f>I25+M25</f>
        <v>0</v>
      </c>
      <c r="F25" s="85">
        <f t="shared" si="1"/>
        <v>0</v>
      </c>
      <c r="G25" s="85">
        <f t="shared" si="2"/>
        <v>0</v>
      </c>
      <c r="H25" s="116">
        <f t="shared" si="3"/>
        <v>0</v>
      </c>
      <c r="I25" s="156"/>
      <c r="J25" s="157"/>
      <c r="K25" s="157"/>
      <c r="L25" s="158"/>
      <c r="M25" s="159"/>
      <c r="N25" s="160"/>
      <c r="O25" s="160"/>
      <c r="P25" s="161"/>
    </row>
    <row r="26" spans="1:16" ht="13" x14ac:dyDescent="0.3">
      <c r="A26" s="131" t="s">
        <v>38</v>
      </c>
      <c r="B26" s="44" t="s">
        <v>39</v>
      </c>
      <c r="C26" s="44" t="s">
        <v>40</v>
      </c>
      <c r="D26" s="108"/>
      <c r="E26" s="115">
        <f>I26+M26</f>
        <v>0</v>
      </c>
      <c r="F26" s="85">
        <f t="shared" ref="F26" si="5">J26+N26</f>
        <v>0</v>
      </c>
      <c r="G26" s="85">
        <f t="shared" ref="G26" si="6">K26+O26</f>
        <v>0</v>
      </c>
      <c r="H26" s="116">
        <f t="shared" ref="H26" si="7">L26+P26</f>
        <v>0</v>
      </c>
      <c r="I26" s="156"/>
      <c r="J26" s="157"/>
      <c r="K26" s="157"/>
      <c r="L26" s="158"/>
      <c r="M26" s="159"/>
      <c r="N26" s="160"/>
      <c r="O26" s="160"/>
      <c r="P26" s="161"/>
    </row>
    <row r="27" spans="1:16" ht="13" x14ac:dyDescent="0.3">
      <c r="A27" s="130" t="s">
        <v>27</v>
      </c>
      <c r="B27" s="45"/>
      <c r="C27" s="41"/>
      <c r="D27" s="99"/>
      <c r="E27" s="115">
        <f t="shared" ref="E27:H32" si="8">I27+M27</f>
        <v>0</v>
      </c>
      <c r="F27" s="85">
        <f t="shared" si="8"/>
        <v>0</v>
      </c>
      <c r="G27" s="85">
        <f t="shared" si="8"/>
        <v>0</v>
      </c>
      <c r="H27" s="116">
        <f t="shared" si="8"/>
        <v>0</v>
      </c>
      <c r="I27" s="152"/>
      <c r="J27" s="153"/>
      <c r="K27" s="153"/>
      <c r="L27" s="100"/>
      <c r="M27" s="154"/>
      <c r="N27" s="155"/>
      <c r="O27" s="155"/>
      <c r="P27" s="102"/>
    </row>
    <row r="28" spans="1:16" s="7" customFormat="1" ht="13" x14ac:dyDescent="0.3">
      <c r="A28" s="127" t="s">
        <v>43</v>
      </c>
      <c r="B28" s="44" t="s">
        <v>44</v>
      </c>
      <c r="C28" s="44"/>
      <c r="D28" s="108"/>
      <c r="E28" s="115">
        <f t="shared" si="8"/>
        <v>0</v>
      </c>
      <c r="F28" s="85">
        <f t="shared" si="8"/>
        <v>0</v>
      </c>
      <c r="G28" s="85">
        <f t="shared" si="8"/>
        <v>0</v>
      </c>
      <c r="H28" s="116">
        <f t="shared" si="8"/>
        <v>0</v>
      </c>
      <c r="I28" s="156"/>
      <c r="J28" s="157"/>
      <c r="K28" s="157"/>
      <c r="L28" s="158"/>
      <c r="M28" s="159"/>
      <c r="N28" s="160"/>
      <c r="O28" s="160"/>
      <c r="P28" s="161"/>
    </row>
    <row r="29" spans="1:16" s="7" customFormat="1" ht="13" x14ac:dyDescent="0.3">
      <c r="A29" s="128" t="s">
        <v>27</v>
      </c>
      <c r="B29" s="41"/>
      <c r="C29" s="41"/>
      <c r="D29" s="108"/>
      <c r="E29" s="115">
        <f t="shared" si="8"/>
        <v>0</v>
      </c>
      <c r="F29" s="85">
        <f t="shared" si="8"/>
        <v>0</v>
      </c>
      <c r="G29" s="85">
        <f t="shared" si="8"/>
        <v>0</v>
      </c>
      <c r="H29" s="116">
        <f t="shared" si="8"/>
        <v>0</v>
      </c>
      <c r="I29" s="156"/>
      <c r="J29" s="157"/>
      <c r="K29" s="157"/>
      <c r="L29" s="158"/>
      <c r="M29" s="159"/>
      <c r="N29" s="160"/>
      <c r="O29" s="160"/>
      <c r="P29" s="161"/>
    </row>
    <row r="30" spans="1:16" ht="15.5" x14ac:dyDescent="0.3">
      <c r="A30" s="125" t="s">
        <v>252</v>
      </c>
      <c r="B30" s="41" t="s">
        <v>45</v>
      </c>
      <c r="C30" s="41" t="s">
        <v>21</v>
      </c>
      <c r="D30" s="99"/>
      <c r="E30" s="115">
        <f t="shared" si="8"/>
        <v>0</v>
      </c>
      <c r="F30" s="85">
        <f t="shared" si="8"/>
        <v>0</v>
      </c>
      <c r="G30" s="85">
        <f t="shared" si="8"/>
        <v>0</v>
      </c>
      <c r="H30" s="116">
        <f t="shared" si="8"/>
        <v>0</v>
      </c>
      <c r="I30" s="152"/>
      <c r="J30" s="153"/>
      <c r="K30" s="153"/>
      <c r="L30" s="100"/>
      <c r="M30" s="154"/>
      <c r="N30" s="155"/>
      <c r="O30" s="155"/>
      <c r="P30" s="102"/>
    </row>
    <row r="31" spans="1:16" ht="26" x14ac:dyDescent="0.3">
      <c r="A31" s="128" t="s">
        <v>199</v>
      </c>
      <c r="B31" s="41" t="s">
        <v>46</v>
      </c>
      <c r="C31" s="41" t="s">
        <v>47</v>
      </c>
      <c r="D31" s="99"/>
      <c r="E31" s="115">
        <f t="shared" ref="E31:E46" si="9">I31+M31</f>
        <v>0</v>
      </c>
      <c r="F31" s="85">
        <f t="shared" ref="F31:F46" si="10">J31+N31</f>
        <v>0</v>
      </c>
      <c r="G31" s="85">
        <f t="shared" ref="G31:G46" si="11">K31+O31</f>
        <v>0</v>
      </c>
      <c r="H31" s="116" t="s">
        <v>21</v>
      </c>
      <c r="I31" s="152"/>
      <c r="J31" s="153"/>
      <c r="K31" s="153"/>
      <c r="L31" s="100" t="s">
        <v>21</v>
      </c>
      <c r="M31" s="154"/>
      <c r="N31" s="155"/>
      <c r="O31" s="155"/>
      <c r="P31" s="102" t="s">
        <v>21</v>
      </c>
    </row>
    <row r="32" spans="1:16" ht="13" x14ac:dyDescent="0.3">
      <c r="A32" s="124" t="s">
        <v>48</v>
      </c>
      <c r="B32" s="44" t="s">
        <v>49</v>
      </c>
      <c r="C32" s="44" t="s">
        <v>21</v>
      </c>
      <c r="D32" s="99"/>
      <c r="E32" s="115">
        <f>I32+M32</f>
        <v>129465730</v>
      </c>
      <c r="F32" s="85">
        <f t="shared" si="10"/>
        <v>0</v>
      </c>
      <c r="G32" s="85">
        <f t="shared" si="11"/>
        <v>0</v>
      </c>
      <c r="H32" s="116">
        <f t="shared" si="8"/>
        <v>0</v>
      </c>
      <c r="I32" s="152">
        <f>I33+I50+I64+I43</f>
        <v>121443540</v>
      </c>
      <c r="J32" s="153"/>
      <c r="K32" s="153"/>
      <c r="L32" s="100"/>
      <c r="M32" s="154">
        <f>M33+M50+M64</f>
        <v>8022190</v>
      </c>
      <c r="N32" s="155"/>
      <c r="O32" s="155"/>
      <c r="P32" s="102"/>
    </row>
    <row r="33" spans="1:16" ht="26" x14ac:dyDescent="0.3">
      <c r="A33" s="126" t="s">
        <v>50</v>
      </c>
      <c r="B33" s="41" t="s">
        <v>51</v>
      </c>
      <c r="C33" s="41" t="s">
        <v>21</v>
      </c>
      <c r="D33" s="99"/>
      <c r="E33" s="115">
        <f>I33+M33</f>
        <v>104310580</v>
      </c>
      <c r="F33" s="85">
        <f t="shared" si="10"/>
        <v>0</v>
      </c>
      <c r="G33" s="85">
        <f t="shared" si="11"/>
        <v>0</v>
      </c>
      <c r="H33" s="116" t="s">
        <v>21</v>
      </c>
      <c r="I33" s="152">
        <f>I34+I35+I36+I37</f>
        <v>99200820</v>
      </c>
      <c r="J33" s="153"/>
      <c r="K33" s="153"/>
      <c r="L33" s="100" t="s">
        <v>21</v>
      </c>
      <c r="M33" s="154">
        <f>M34+M37</f>
        <v>5109760</v>
      </c>
      <c r="N33" s="155"/>
      <c r="O33" s="155"/>
      <c r="P33" s="102" t="s">
        <v>21</v>
      </c>
    </row>
    <row r="34" spans="1:16" ht="26" x14ac:dyDescent="0.3">
      <c r="A34" s="128" t="s">
        <v>52</v>
      </c>
      <c r="B34" s="41" t="s">
        <v>53</v>
      </c>
      <c r="C34" s="41" t="s">
        <v>54</v>
      </c>
      <c r="D34" s="99" t="s">
        <v>373</v>
      </c>
      <c r="E34" s="115">
        <f t="shared" si="9"/>
        <v>79563590</v>
      </c>
      <c r="F34" s="85">
        <f t="shared" si="10"/>
        <v>0</v>
      </c>
      <c r="G34" s="85">
        <f t="shared" si="11"/>
        <v>0</v>
      </c>
      <c r="H34" s="116" t="s">
        <v>21</v>
      </c>
      <c r="I34" s="152">
        <f>Расшифровка!H10</f>
        <v>75670450</v>
      </c>
      <c r="J34" s="153"/>
      <c r="K34" s="153"/>
      <c r="L34" s="100" t="s">
        <v>21</v>
      </c>
      <c r="M34" s="154">
        <f>Расшифровка!I10</f>
        <v>3893140</v>
      </c>
      <c r="N34" s="155"/>
      <c r="O34" s="155"/>
      <c r="P34" s="102" t="s">
        <v>21</v>
      </c>
    </row>
    <row r="35" spans="1:16" ht="13" x14ac:dyDescent="0.3">
      <c r="A35" s="132" t="s">
        <v>55</v>
      </c>
      <c r="B35" s="41" t="s">
        <v>56</v>
      </c>
      <c r="C35" s="41" t="s">
        <v>57</v>
      </c>
      <c r="D35" s="99" t="s">
        <v>374</v>
      </c>
      <c r="E35" s="115">
        <f t="shared" si="9"/>
        <v>434750</v>
      </c>
      <c r="F35" s="85">
        <f t="shared" si="10"/>
        <v>0</v>
      </c>
      <c r="G35" s="85">
        <f t="shared" si="11"/>
        <v>0</v>
      </c>
      <c r="H35" s="116" t="s">
        <v>21</v>
      </c>
      <c r="I35" s="152">
        <f>Расшифровка!H11</f>
        <v>434750</v>
      </c>
      <c r="J35" s="153"/>
      <c r="K35" s="153"/>
      <c r="L35" s="100" t="s">
        <v>21</v>
      </c>
      <c r="M35" s="154"/>
      <c r="N35" s="155"/>
      <c r="O35" s="155"/>
      <c r="P35" s="102" t="s">
        <v>21</v>
      </c>
    </row>
    <row r="36" spans="1:16" ht="26" x14ac:dyDescent="0.3">
      <c r="A36" s="128" t="s">
        <v>58</v>
      </c>
      <c r="B36" s="41" t="s">
        <v>59</v>
      </c>
      <c r="C36" s="41" t="s">
        <v>60</v>
      </c>
      <c r="D36" s="99" t="s">
        <v>391</v>
      </c>
      <c r="E36" s="115">
        <f t="shared" si="9"/>
        <v>285000</v>
      </c>
      <c r="F36" s="85">
        <f t="shared" si="10"/>
        <v>0</v>
      </c>
      <c r="G36" s="85">
        <f t="shared" si="11"/>
        <v>0</v>
      </c>
      <c r="H36" s="116" t="s">
        <v>21</v>
      </c>
      <c r="I36" s="152">
        <f>Расшифровка!H13</f>
        <v>285000</v>
      </c>
      <c r="J36" s="153"/>
      <c r="K36" s="153"/>
      <c r="L36" s="100" t="s">
        <v>21</v>
      </c>
      <c r="M36" s="154"/>
      <c r="N36" s="155"/>
      <c r="O36" s="155"/>
      <c r="P36" s="102" t="s">
        <v>21</v>
      </c>
    </row>
    <row r="37" spans="1:16" ht="26" x14ac:dyDescent="0.3">
      <c r="A37" s="128" t="s">
        <v>61</v>
      </c>
      <c r="B37" s="41" t="s">
        <v>62</v>
      </c>
      <c r="C37" s="41" t="s">
        <v>63</v>
      </c>
      <c r="D37" s="99" t="s">
        <v>390</v>
      </c>
      <c r="E37" s="115">
        <f t="shared" si="9"/>
        <v>24027240</v>
      </c>
      <c r="F37" s="85">
        <f t="shared" si="10"/>
        <v>0</v>
      </c>
      <c r="G37" s="85">
        <f t="shared" si="11"/>
        <v>0</v>
      </c>
      <c r="H37" s="116" t="s">
        <v>21</v>
      </c>
      <c r="I37" s="152">
        <f>I38+I39</f>
        <v>22810620</v>
      </c>
      <c r="J37" s="153"/>
      <c r="K37" s="153"/>
      <c r="L37" s="100" t="s">
        <v>21</v>
      </c>
      <c r="M37" s="154">
        <f>M38</f>
        <v>1216620</v>
      </c>
      <c r="N37" s="155"/>
      <c r="O37" s="155"/>
      <c r="P37" s="102" t="s">
        <v>21</v>
      </c>
    </row>
    <row r="38" spans="1:16" ht="26" x14ac:dyDescent="0.3">
      <c r="A38" s="133" t="s">
        <v>219</v>
      </c>
      <c r="B38" s="41" t="s">
        <v>217</v>
      </c>
      <c r="C38" s="41" t="s">
        <v>63</v>
      </c>
      <c r="D38" s="99" t="s">
        <v>390</v>
      </c>
      <c r="E38" s="115">
        <f t="shared" si="9"/>
        <v>24027240</v>
      </c>
      <c r="F38" s="85">
        <f t="shared" si="10"/>
        <v>0</v>
      </c>
      <c r="G38" s="85">
        <f t="shared" si="11"/>
        <v>0</v>
      </c>
      <c r="H38" s="116" t="s">
        <v>21</v>
      </c>
      <c r="I38" s="152">
        <f>Расшифровка!H12</f>
        <v>22810620</v>
      </c>
      <c r="J38" s="153"/>
      <c r="K38" s="153"/>
      <c r="L38" s="100" t="s">
        <v>21</v>
      </c>
      <c r="M38" s="154">
        <f>Расшифровка!I12</f>
        <v>1216620</v>
      </c>
      <c r="N38" s="155"/>
      <c r="O38" s="155"/>
      <c r="P38" s="102" t="s">
        <v>21</v>
      </c>
    </row>
    <row r="39" spans="1:16" ht="13" x14ac:dyDescent="0.3">
      <c r="A39" s="133" t="s">
        <v>214</v>
      </c>
      <c r="B39" s="41" t="s">
        <v>218</v>
      </c>
      <c r="C39" s="41" t="s">
        <v>63</v>
      </c>
      <c r="D39" s="99"/>
      <c r="E39" s="115">
        <f t="shared" si="9"/>
        <v>0</v>
      </c>
      <c r="F39" s="85">
        <f t="shared" si="10"/>
        <v>0</v>
      </c>
      <c r="G39" s="85">
        <f t="shared" si="11"/>
        <v>0</v>
      </c>
      <c r="H39" s="116" t="s">
        <v>21</v>
      </c>
      <c r="I39" s="152"/>
      <c r="J39" s="153"/>
      <c r="K39" s="153"/>
      <c r="L39" s="100" t="s">
        <v>21</v>
      </c>
      <c r="M39" s="154"/>
      <c r="N39" s="155"/>
      <c r="O39" s="155"/>
      <c r="P39" s="102" t="s">
        <v>21</v>
      </c>
    </row>
    <row r="40" spans="1:16" ht="26" x14ac:dyDescent="0.3">
      <c r="A40" s="129" t="s">
        <v>215</v>
      </c>
      <c r="B40" s="41" t="s">
        <v>282</v>
      </c>
      <c r="C40" s="41" t="s">
        <v>220</v>
      </c>
      <c r="D40" s="99"/>
      <c r="E40" s="115">
        <f t="shared" si="9"/>
        <v>0</v>
      </c>
      <c r="F40" s="85">
        <f t="shared" si="10"/>
        <v>0</v>
      </c>
      <c r="G40" s="85">
        <f t="shared" si="11"/>
        <v>0</v>
      </c>
      <c r="H40" s="116" t="s">
        <v>21</v>
      </c>
      <c r="I40" s="152"/>
      <c r="J40" s="153"/>
      <c r="K40" s="153"/>
      <c r="L40" s="100" t="s">
        <v>21</v>
      </c>
      <c r="M40" s="154"/>
      <c r="N40" s="155"/>
      <c r="O40" s="155"/>
      <c r="P40" s="102" t="s">
        <v>21</v>
      </c>
    </row>
    <row r="41" spans="1:16" ht="13" x14ac:dyDescent="0.3">
      <c r="A41" s="134" t="s">
        <v>27</v>
      </c>
      <c r="B41" s="41"/>
      <c r="C41" s="41"/>
      <c r="D41" s="99"/>
      <c r="E41" s="115">
        <f t="shared" si="9"/>
        <v>0</v>
      </c>
      <c r="F41" s="85">
        <f t="shared" si="10"/>
        <v>0</v>
      </c>
      <c r="G41" s="85">
        <f t="shared" si="11"/>
        <v>0</v>
      </c>
      <c r="H41" s="116" t="s">
        <v>21</v>
      </c>
      <c r="I41" s="152"/>
      <c r="J41" s="153"/>
      <c r="K41" s="153"/>
      <c r="L41" s="100" t="s">
        <v>21</v>
      </c>
      <c r="M41" s="154"/>
      <c r="N41" s="155"/>
      <c r="O41" s="155"/>
      <c r="P41" s="102" t="s">
        <v>21</v>
      </c>
    </row>
    <row r="42" spans="1:16" ht="13" x14ac:dyDescent="0.3">
      <c r="A42" s="134" t="s">
        <v>216</v>
      </c>
      <c r="B42" s="41" t="s">
        <v>283</v>
      </c>
      <c r="C42" s="41" t="s">
        <v>220</v>
      </c>
      <c r="D42" s="99"/>
      <c r="E42" s="115">
        <f t="shared" si="9"/>
        <v>0</v>
      </c>
      <c r="F42" s="85">
        <f t="shared" si="10"/>
        <v>0</v>
      </c>
      <c r="G42" s="85">
        <f t="shared" si="11"/>
        <v>0</v>
      </c>
      <c r="H42" s="116" t="s">
        <v>21</v>
      </c>
      <c r="I42" s="152"/>
      <c r="J42" s="153"/>
      <c r="K42" s="153"/>
      <c r="L42" s="100" t="s">
        <v>21</v>
      </c>
      <c r="M42" s="154"/>
      <c r="N42" s="155"/>
      <c r="O42" s="155"/>
      <c r="P42" s="102" t="s">
        <v>21</v>
      </c>
    </row>
    <row r="43" spans="1:16" ht="13" x14ac:dyDescent="0.3">
      <c r="A43" s="125" t="s">
        <v>64</v>
      </c>
      <c r="B43" s="41" t="s">
        <v>65</v>
      </c>
      <c r="C43" s="41" t="s">
        <v>66</v>
      </c>
      <c r="D43" s="99"/>
      <c r="E43" s="115">
        <f t="shared" si="9"/>
        <v>0</v>
      </c>
      <c r="F43" s="85">
        <f t="shared" si="10"/>
        <v>0</v>
      </c>
      <c r="G43" s="85">
        <f t="shared" si="11"/>
        <v>0</v>
      </c>
      <c r="H43" s="116" t="s">
        <v>21</v>
      </c>
      <c r="I43" s="152">
        <f>I44+I47+I48+I49</f>
        <v>0</v>
      </c>
      <c r="J43" s="153"/>
      <c r="K43" s="153"/>
      <c r="L43" s="100" t="s">
        <v>21</v>
      </c>
      <c r="M43" s="154"/>
      <c r="N43" s="155"/>
      <c r="O43" s="155"/>
      <c r="P43" s="102" t="s">
        <v>21</v>
      </c>
    </row>
    <row r="44" spans="1:16" ht="26" x14ac:dyDescent="0.3">
      <c r="A44" s="128" t="s">
        <v>67</v>
      </c>
      <c r="B44" s="41" t="s">
        <v>68</v>
      </c>
      <c r="C44" s="41" t="s">
        <v>69</v>
      </c>
      <c r="D44" s="99"/>
      <c r="E44" s="115">
        <f>E46</f>
        <v>0</v>
      </c>
      <c r="F44" s="85">
        <f t="shared" si="10"/>
        <v>0</v>
      </c>
      <c r="G44" s="85">
        <f t="shared" si="11"/>
        <v>0</v>
      </c>
      <c r="H44" s="116" t="s">
        <v>21</v>
      </c>
      <c r="I44" s="152"/>
      <c r="J44" s="153"/>
      <c r="K44" s="153"/>
      <c r="L44" s="100" t="s">
        <v>21</v>
      </c>
      <c r="M44" s="154"/>
      <c r="N44" s="155"/>
      <c r="O44" s="155"/>
      <c r="P44" s="102" t="s">
        <v>21</v>
      </c>
    </row>
    <row r="45" spans="1:16" ht="13" x14ac:dyDescent="0.3">
      <c r="A45" s="133" t="s">
        <v>103</v>
      </c>
      <c r="B45" s="41"/>
      <c r="C45" s="41"/>
      <c r="D45" s="99"/>
      <c r="E45" s="115">
        <f t="shared" si="9"/>
        <v>0</v>
      </c>
      <c r="F45" s="85">
        <f t="shared" si="10"/>
        <v>0</v>
      </c>
      <c r="G45" s="85">
        <f t="shared" si="11"/>
        <v>0</v>
      </c>
      <c r="H45" s="116" t="s">
        <v>21</v>
      </c>
      <c r="I45" s="152">
        <f>I46</f>
        <v>0</v>
      </c>
      <c r="J45" s="153"/>
      <c r="K45" s="153"/>
      <c r="L45" s="100" t="s">
        <v>21</v>
      </c>
      <c r="M45" s="154"/>
      <c r="N45" s="155"/>
      <c r="O45" s="155"/>
      <c r="P45" s="102" t="s">
        <v>21</v>
      </c>
    </row>
    <row r="46" spans="1:16" ht="26" x14ac:dyDescent="0.3">
      <c r="A46" s="133" t="s">
        <v>221</v>
      </c>
      <c r="B46" s="41" t="s">
        <v>222</v>
      </c>
      <c r="C46" s="41" t="s">
        <v>223</v>
      </c>
      <c r="D46" s="99"/>
      <c r="E46" s="115">
        <f t="shared" si="9"/>
        <v>0</v>
      </c>
      <c r="F46" s="85">
        <f t="shared" si="10"/>
        <v>0</v>
      </c>
      <c r="G46" s="85">
        <f t="shared" si="11"/>
        <v>0</v>
      </c>
      <c r="H46" s="116" t="s">
        <v>21</v>
      </c>
      <c r="I46" s="152">
        <f>Расшифровка!H18+Расшифровка!H20+Расшифровка!H21</f>
        <v>0</v>
      </c>
      <c r="J46" s="153"/>
      <c r="K46" s="153"/>
      <c r="L46" s="100" t="s">
        <v>21</v>
      </c>
      <c r="M46" s="154"/>
      <c r="N46" s="155"/>
      <c r="O46" s="155"/>
      <c r="P46" s="102" t="s">
        <v>21</v>
      </c>
    </row>
    <row r="47" spans="1:16" ht="26" x14ac:dyDescent="0.3">
      <c r="A47" s="128" t="s">
        <v>70</v>
      </c>
      <c r="B47" s="41" t="s">
        <v>71</v>
      </c>
      <c r="C47" s="41" t="s">
        <v>72</v>
      </c>
      <c r="D47" s="99"/>
      <c r="E47" s="115">
        <f t="shared" ref="E47:E78" si="12">I47+M47</f>
        <v>0</v>
      </c>
      <c r="F47" s="85">
        <f t="shared" ref="F47:F78" si="13">J47+N47</f>
        <v>0</v>
      </c>
      <c r="G47" s="85">
        <f t="shared" ref="G47:H78" si="14">K47+O47</f>
        <v>0</v>
      </c>
      <c r="H47" s="116" t="s">
        <v>21</v>
      </c>
      <c r="I47" s="152"/>
      <c r="J47" s="153"/>
      <c r="K47" s="153"/>
      <c r="L47" s="100" t="s">
        <v>21</v>
      </c>
      <c r="M47" s="154"/>
      <c r="N47" s="155"/>
      <c r="O47" s="155"/>
      <c r="P47" s="102" t="s">
        <v>21</v>
      </c>
    </row>
    <row r="48" spans="1:16" ht="39" x14ac:dyDescent="0.3">
      <c r="A48" s="128" t="s">
        <v>73</v>
      </c>
      <c r="B48" s="41" t="s">
        <v>74</v>
      </c>
      <c r="C48" s="41" t="s">
        <v>75</v>
      </c>
      <c r="D48" s="99"/>
      <c r="E48" s="115">
        <f t="shared" si="12"/>
        <v>0</v>
      </c>
      <c r="F48" s="85">
        <f t="shared" si="13"/>
        <v>0</v>
      </c>
      <c r="G48" s="85">
        <f t="shared" si="14"/>
        <v>0</v>
      </c>
      <c r="H48" s="116" t="s">
        <v>21</v>
      </c>
      <c r="I48" s="152"/>
      <c r="J48" s="153"/>
      <c r="K48" s="153"/>
      <c r="L48" s="100" t="s">
        <v>21</v>
      </c>
      <c r="M48" s="154"/>
      <c r="N48" s="155"/>
      <c r="O48" s="155"/>
      <c r="P48" s="102" t="s">
        <v>21</v>
      </c>
    </row>
    <row r="49" spans="1:16" ht="13" x14ac:dyDescent="0.3">
      <c r="A49" s="129" t="s">
        <v>284</v>
      </c>
      <c r="B49" s="41" t="s">
        <v>224</v>
      </c>
      <c r="C49" s="41" t="s">
        <v>225</v>
      </c>
      <c r="D49" s="99"/>
      <c r="E49" s="115">
        <f t="shared" si="12"/>
        <v>0</v>
      </c>
      <c r="F49" s="85">
        <f t="shared" si="13"/>
        <v>0</v>
      </c>
      <c r="G49" s="85">
        <f t="shared" si="14"/>
        <v>0</v>
      </c>
      <c r="H49" s="116" t="s">
        <v>21</v>
      </c>
      <c r="I49" s="152"/>
      <c r="J49" s="153"/>
      <c r="K49" s="153"/>
      <c r="L49" s="100" t="s">
        <v>21</v>
      </c>
      <c r="M49" s="154"/>
      <c r="N49" s="155"/>
      <c r="O49" s="155"/>
      <c r="P49" s="102" t="s">
        <v>21</v>
      </c>
    </row>
    <row r="50" spans="1:16" ht="13" x14ac:dyDescent="0.3">
      <c r="A50" s="125" t="s">
        <v>76</v>
      </c>
      <c r="B50" s="41" t="s">
        <v>77</v>
      </c>
      <c r="C50" s="41" t="s">
        <v>78</v>
      </c>
      <c r="D50" s="99" t="s">
        <v>396</v>
      </c>
      <c r="E50" s="115">
        <f t="shared" si="12"/>
        <v>2354959</v>
      </c>
      <c r="F50" s="85">
        <f t="shared" si="13"/>
        <v>0</v>
      </c>
      <c r="G50" s="85">
        <f t="shared" si="14"/>
        <v>0</v>
      </c>
      <c r="H50" s="116" t="s">
        <v>21</v>
      </c>
      <c r="I50" s="152">
        <f>I51+I52+I53</f>
        <v>2202959</v>
      </c>
      <c r="J50" s="153"/>
      <c r="K50" s="153"/>
      <c r="L50" s="100" t="s">
        <v>21</v>
      </c>
      <c r="M50" s="154">
        <f>M51+M52+M53</f>
        <v>152000</v>
      </c>
      <c r="N50" s="155"/>
      <c r="O50" s="155"/>
      <c r="P50" s="102" t="s">
        <v>21</v>
      </c>
    </row>
    <row r="51" spans="1:16" ht="26" x14ac:dyDescent="0.3">
      <c r="A51" s="128" t="s">
        <v>79</v>
      </c>
      <c r="B51" s="41" t="s">
        <v>80</v>
      </c>
      <c r="C51" s="41" t="s">
        <v>81</v>
      </c>
      <c r="D51" s="99" t="s">
        <v>396</v>
      </c>
      <c r="E51" s="115">
        <f t="shared" si="12"/>
        <v>2348333</v>
      </c>
      <c r="F51" s="85">
        <f t="shared" si="13"/>
        <v>0</v>
      </c>
      <c r="G51" s="85">
        <f t="shared" si="14"/>
        <v>0</v>
      </c>
      <c r="H51" s="116" t="s">
        <v>21</v>
      </c>
      <c r="I51" s="152">
        <f>Расшифровка!H23+Расшифровка!H24</f>
        <v>2198333</v>
      </c>
      <c r="J51" s="153"/>
      <c r="K51" s="153"/>
      <c r="L51" s="100" t="s">
        <v>21</v>
      </c>
      <c r="M51" s="154">
        <f>Расшифровка!I23+Расшифровка!I24</f>
        <v>150000</v>
      </c>
      <c r="N51" s="155"/>
      <c r="O51" s="155"/>
      <c r="P51" s="102" t="s">
        <v>21</v>
      </c>
    </row>
    <row r="52" spans="1:16" ht="26" x14ac:dyDescent="0.3">
      <c r="A52" s="128" t="s">
        <v>82</v>
      </c>
      <c r="B52" s="41" t="s">
        <v>83</v>
      </c>
      <c r="C52" s="41" t="s">
        <v>84</v>
      </c>
      <c r="D52" s="99" t="s">
        <v>396</v>
      </c>
      <c r="E52" s="115">
        <f t="shared" si="12"/>
        <v>6626</v>
      </c>
      <c r="F52" s="85">
        <f t="shared" si="13"/>
        <v>0</v>
      </c>
      <c r="G52" s="85">
        <f t="shared" si="14"/>
        <v>0</v>
      </c>
      <c r="H52" s="116" t="s">
        <v>21</v>
      </c>
      <c r="I52" s="152">
        <f>Расшифровка!H25+Расшифровка!H27</f>
        <v>4626</v>
      </c>
      <c r="J52" s="153"/>
      <c r="K52" s="153"/>
      <c r="L52" s="100" t="s">
        <v>21</v>
      </c>
      <c r="M52" s="154">
        <f>Расшифровка!I25</f>
        <v>2000</v>
      </c>
      <c r="N52" s="155"/>
      <c r="O52" s="155"/>
      <c r="P52" s="102" t="s">
        <v>21</v>
      </c>
    </row>
    <row r="53" spans="1:16" ht="13" x14ac:dyDescent="0.3">
      <c r="A53" s="128" t="s">
        <v>85</v>
      </c>
      <c r="B53" s="41" t="s">
        <v>86</v>
      </c>
      <c r="C53" s="41" t="s">
        <v>87</v>
      </c>
      <c r="D53" s="99"/>
      <c r="E53" s="115">
        <f t="shared" si="12"/>
        <v>0</v>
      </c>
      <c r="F53" s="85">
        <f t="shared" si="13"/>
        <v>0</v>
      </c>
      <c r="G53" s="85">
        <f t="shared" si="14"/>
        <v>0</v>
      </c>
      <c r="H53" s="116" t="s">
        <v>21</v>
      </c>
      <c r="I53" s="152"/>
      <c r="J53" s="153"/>
      <c r="K53" s="153"/>
      <c r="L53" s="100" t="s">
        <v>21</v>
      </c>
      <c r="M53" s="154"/>
      <c r="N53" s="155"/>
      <c r="O53" s="155"/>
      <c r="P53" s="102" t="s">
        <v>21</v>
      </c>
    </row>
    <row r="54" spans="1:16" ht="13" x14ac:dyDescent="0.3">
      <c r="A54" s="135" t="s">
        <v>226</v>
      </c>
      <c r="B54" s="41" t="s">
        <v>227</v>
      </c>
      <c r="C54" s="41" t="s">
        <v>213</v>
      </c>
      <c r="D54" s="99"/>
      <c r="E54" s="115">
        <f t="shared" si="12"/>
        <v>0</v>
      </c>
      <c r="F54" s="85">
        <f t="shared" si="13"/>
        <v>0</v>
      </c>
      <c r="G54" s="85">
        <f t="shared" si="14"/>
        <v>0</v>
      </c>
      <c r="H54" s="116" t="s">
        <v>21</v>
      </c>
      <c r="I54" s="152"/>
      <c r="J54" s="153"/>
      <c r="K54" s="153"/>
      <c r="L54" s="100" t="s">
        <v>21</v>
      </c>
      <c r="M54" s="154"/>
      <c r="N54" s="155"/>
      <c r="O54" s="155"/>
      <c r="P54" s="102" t="s">
        <v>21</v>
      </c>
    </row>
    <row r="55" spans="1:16" ht="13" x14ac:dyDescent="0.3">
      <c r="A55" s="129" t="s">
        <v>103</v>
      </c>
      <c r="B55" s="56"/>
      <c r="C55" s="56"/>
      <c r="D55" s="99"/>
      <c r="E55" s="115">
        <f t="shared" si="12"/>
        <v>0</v>
      </c>
      <c r="F55" s="85">
        <f t="shared" si="13"/>
        <v>0</v>
      </c>
      <c r="G55" s="85">
        <f t="shared" si="14"/>
        <v>0</v>
      </c>
      <c r="H55" s="116" t="s">
        <v>21</v>
      </c>
      <c r="I55" s="152"/>
      <c r="J55" s="153"/>
      <c r="K55" s="153"/>
      <c r="L55" s="100" t="s">
        <v>21</v>
      </c>
      <c r="M55" s="154"/>
      <c r="N55" s="155"/>
      <c r="O55" s="155"/>
      <c r="P55" s="102" t="s">
        <v>21</v>
      </c>
    </row>
    <row r="56" spans="1:16" ht="13" x14ac:dyDescent="0.3">
      <c r="A56" s="129" t="s">
        <v>285</v>
      </c>
      <c r="B56" s="41" t="s">
        <v>229</v>
      </c>
      <c r="C56" s="41" t="s">
        <v>291</v>
      </c>
      <c r="D56" s="99"/>
      <c r="E56" s="115">
        <f t="shared" si="12"/>
        <v>0</v>
      </c>
      <c r="F56" s="85">
        <f t="shared" si="13"/>
        <v>0</v>
      </c>
      <c r="G56" s="85">
        <f t="shared" si="14"/>
        <v>0</v>
      </c>
      <c r="H56" s="116" t="s">
        <v>21</v>
      </c>
      <c r="I56" s="152"/>
      <c r="J56" s="153"/>
      <c r="K56" s="153"/>
      <c r="L56" s="100" t="s">
        <v>21</v>
      </c>
      <c r="M56" s="154"/>
      <c r="N56" s="155"/>
      <c r="O56" s="155"/>
      <c r="P56" s="102" t="s">
        <v>21</v>
      </c>
    </row>
    <row r="57" spans="1:16" ht="13" x14ac:dyDescent="0.3">
      <c r="A57" s="129" t="s">
        <v>286</v>
      </c>
      <c r="B57" s="41" t="s">
        <v>231</v>
      </c>
      <c r="C57" s="41" t="s">
        <v>292</v>
      </c>
      <c r="D57" s="99"/>
      <c r="E57" s="115">
        <f t="shared" si="12"/>
        <v>0</v>
      </c>
      <c r="F57" s="85">
        <f t="shared" si="13"/>
        <v>0</v>
      </c>
      <c r="G57" s="85">
        <f t="shared" si="14"/>
        <v>0</v>
      </c>
      <c r="H57" s="116" t="s">
        <v>21</v>
      </c>
      <c r="I57" s="152"/>
      <c r="J57" s="153"/>
      <c r="K57" s="153"/>
      <c r="L57" s="100" t="s">
        <v>21</v>
      </c>
      <c r="M57" s="154"/>
      <c r="N57" s="155"/>
      <c r="O57" s="155"/>
      <c r="P57" s="102" t="s">
        <v>21</v>
      </c>
    </row>
    <row r="58" spans="1:16" ht="26" x14ac:dyDescent="0.3">
      <c r="A58" s="129" t="s">
        <v>287</v>
      </c>
      <c r="B58" s="41" t="s">
        <v>233</v>
      </c>
      <c r="C58" s="41" t="s">
        <v>293</v>
      </c>
      <c r="D58" s="99"/>
      <c r="E58" s="115">
        <f t="shared" si="12"/>
        <v>0</v>
      </c>
      <c r="F58" s="85">
        <f t="shared" si="13"/>
        <v>0</v>
      </c>
      <c r="G58" s="85">
        <f t="shared" si="14"/>
        <v>0</v>
      </c>
      <c r="H58" s="116" t="s">
        <v>21</v>
      </c>
      <c r="I58" s="152"/>
      <c r="J58" s="153"/>
      <c r="K58" s="153"/>
      <c r="L58" s="100" t="s">
        <v>21</v>
      </c>
      <c r="M58" s="154"/>
      <c r="N58" s="155"/>
      <c r="O58" s="155"/>
      <c r="P58" s="102" t="s">
        <v>21</v>
      </c>
    </row>
    <row r="59" spans="1:16" ht="13" x14ac:dyDescent="0.3">
      <c r="A59" s="129" t="s">
        <v>228</v>
      </c>
      <c r="B59" s="41" t="s">
        <v>288</v>
      </c>
      <c r="C59" s="41" t="s">
        <v>234</v>
      </c>
      <c r="D59" s="99"/>
      <c r="E59" s="115">
        <f t="shared" ref="E59:E61" si="15">I59+M59</f>
        <v>0</v>
      </c>
      <c r="F59" s="85">
        <f t="shared" ref="F59:F61" si="16">J59+N59</f>
        <v>0</v>
      </c>
      <c r="G59" s="85">
        <f t="shared" ref="G59:G61" si="17">K59+O59</f>
        <v>0</v>
      </c>
      <c r="H59" s="116" t="s">
        <v>21</v>
      </c>
      <c r="I59" s="152"/>
      <c r="J59" s="153"/>
      <c r="K59" s="153"/>
      <c r="L59" s="100" t="s">
        <v>21</v>
      </c>
      <c r="M59" s="154"/>
      <c r="N59" s="155"/>
      <c r="O59" s="155"/>
      <c r="P59" s="102" t="s">
        <v>21</v>
      </c>
    </row>
    <row r="60" spans="1:16" ht="13" x14ac:dyDescent="0.3">
      <c r="A60" s="129" t="s">
        <v>230</v>
      </c>
      <c r="B60" s="41" t="s">
        <v>289</v>
      </c>
      <c r="C60" s="41" t="s">
        <v>235</v>
      </c>
      <c r="D60" s="99"/>
      <c r="E60" s="115">
        <f t="shared" si="15"/>
        <v>0</v>
      </c>
      <c r="F60" s="85">
        <f t="shared" si="16"/>
        <v>0</v>
      </c>
      <c r="G60" s="85">
        <f t="shared" si="17"/>
        <v>0</v>
      </c>
      <c r="H60" s="116" t="s">
        <v>21</v>
      </c>
      <c r="I60" s="152"/>
      <c r="J60" s="153"/>
      <c r="K60" s="153"/>
      <c r="L60" s="100" t="s">
        <v>21</v>
      </c>
      <c r="M60" s="154"/>
      <c r="N60" s="155"/>
      <c r="O60" s="155"/>
      <c r="P60" s="102" t="s">
        <v>21</v>
      </c>
    </row>
    <row r="61" spans="1:16" ht="26" x14ac:dyDescent="0.3">
      <c r="A61" s="129" t="s">
        <v>232</v>
      </c>
      <c r="B61" s="41" t="s">
        <v>290</v>
      </c>
      <c r="C61" s="41" t="s">
        <v>236</v>
      </c>
      <c r="D61" s="99"/>
      <c r="E61" s="115">
        <f t="shared" si="15"/>
        <v>0</v>
      </c>
      <c r="F61" s="85">
        <f t="shared" si="16"/>
        <v>0</v>
      </c>
      <c r="G61" s="85">
        <f t="shared" si="17"/>
        <v>0</v>
      </c>
      <c r="H61" s="116" t="s">
        <v>21</v>
      </c>
      <c r="I61" s="152"/>
      <c r="J61" s="153"/>
      <c r="K61" s="153"/>
      <c r="L61" s="100" t="s">
        <v>21</v>
      </c>
      <c r="M61" s="154"/>
      <c r="N61" s="155"/>
      <c r="O61" s="155"/>
      <c r="P61" s="102" t="s">
        <v>21</v>
      </c>
    </row>
    <row r="62" spans="1:16" ht="13" x14ac:dyDescent="0.3">
      <c r="A62" s="125" t="s">
        <v>88</v>
      </c>
      <c r="B62" s="41" t="s">
        <v>89</v>
      </c>
      <c r="C62" s="41" t="s">
        <v>21</v>
      </c>
      <c r="D62" s="99"/>
      <c r="E62" s="115">
        <f t="shared" si="12"/>
        <v>0</v>
      </c>
      <c r="F62" s="85">
        <f t="shared" si="13"/>
        <v>0</v>
      </c>
      <c r="G62" s="85">
        <f t="shared" si="14"/>
        <v>0</v>
      </c>
      <c r="H62" s="116" t="s">
        <v>21</v>
      </c>
      <c r="I62" s="152"/>
      <c r="J62" s="153"/>
      <c r="K62" s="153"/>
      <c r="L62" s="100" t="s">
        <v>21</v>
      </c>
      <c r="M62" s="154"/>
      <c r="N62" s="155"/>
      <c r="O62" s="155"/>
      <c r="P62" s="102" t="s">
        <v>21</v>
      </c>
    </row>
    <row r="63" spans="1:16" ht="26" x14ac:dyDescent="0.3">
      <c r="A63" s="128" t="s">
        <v>90</v>
      </c>
      <c r="B63" s="41" t="s">
        <v>91</v>
      </c>
      <c r="C63" s="41" t="s">
        <v>92</v>
      </c>
      <c r="D63" s="99"/>
      <c r="E63" s="115">
        <f t="shared" si="12"/>
        <v>0</v>
      </c>
      <c r="F63" s="85">
        <f t="shared" si="13"/>
        <v>0</v>
      </c>
      <c r="G63" s="85">
        <f t="shared" si="14"/>
        <v>0</v>
      </c>
      <c r="H63" s="116">
        <f t="shared" si="14"/>
        <v>0</v>
      </c>
      <c r="I63" s="152"/>
      <c r="J63" s="153"/>
      <c r="K63" s="153"/>
      <c r="L63" s="100"/>
      <c r="M63" s="154"/>
      <c r="N63" s="155"/>
      <c r="O63" s="155"/>
      <c r="P63" s="102"/>
    </row>
    <row r="64" spans="1:16" ht="15.5" x14ac:dyDescent="0.3">
      <c r="A64" s="125" t="s">
        <v>253</v>
      </c>
      <c r="B64" s="41" t="s">
        <v>93</v>
      </c>
      <c r="C64" s="41" t="s">
        <v>21</v>
      </c>
      <c r="D64" s="99"/>
      <c r="E64" s="115">
        <f t="shared" si="12"/>
        <v>22800191</v>
      </c>
      <c r="F64" s="85">
        <f t="shared" si="13"/>
        <v>0</v>
      </c>
      <c r="G64" s="85">
        <f t="shared" si="14"/>
        <v>0</v>
      </c>
      <c r="H64" s="116">
        <f t="shared" si="14"/>
        <v>0</v>
      </c>
      <c r="I64" s="152">
        <f>I65+I66+I67+I68</f>
        <v>20039761</v>
      </c>
      <c r="J64" s="153"/>
      <c r="K64" s="153"/>
      <c r="L64" s="100"/>
      <c r="M64" s="154">
        <f>M66+M67+M68</f>
        <v>2760430</v>
      </c>
      <c r="N64" s="155"/>
      <c r="O64" s="155"/>
      <c r="P64" s="102"/>
    </row>
    <row r="65" spans="1:16" ht="26" x14ac:dyDescent="0.3">
      <c r="A65" s="128" t="s">
        <v>94</v>
      </c>
      <c r="B65" s="41" t="s">
        <v>95</v>
      </c>
      <c r="C65" s="41" t="s">
        <v>96</v>
      </c>
      <c r="D65" s="99"/>
      <c r="E65" s="115">
        <f t="shared" si="12"/>
        <v>0</v>
      </c>
      <c r="F65" s="85">
        <f t="shared" si="13"/>
        <v>0</v>
      </c>
      <c r="G65" s="85">
        <f t="shared" si="14"/>
        <v>0</v>
      </c>
      <c r="H65" s="116">
        <f t="shared" si="14"/>
        <v>0</v>
      </c>
      <c r="I65" s="152"/>
      <c r="J65" s="153"/>
      <c r="K65" s="153"/>
      <c r="L65" s="100"/>
      <c r="M65" s="154"/>
      <c r="N65" s="155"/>
      <c r="O65" s="155"/>
      <c r="P65" s="102"/>
    </row>
    <row r="66" spans="1:16" ht="26" x14ac:dyDescent="0.3">
      <c r="A66" s="128" t="s">
        <v>97</v>
      </c>
      <c r="B66" s="41" t="s">
        <v>98</v>
      </c>
      <c r="C66" s="41" t="s">
        <v>99</v>
      </c>
      <c r="D66" s="99"/>
      <c r="E66" s="115">
        <f t="shared" si="12"/>
        <v>0</v>
      </c>
      <c r="F66" s="85">
        <f t="shared" si="13"/>
        <v>0</v>
      </c>
      <c r="G66" s="85">
        <f t="shared" si="14"/>
        <v>0</v>
      </c>
      <c r="H66" s="116">
        <f t="shared" si="14"/>
        <v>0</v>
      </c>
      <c r="I66" s="152"/>
      <c r="J66" s="153"/>
      <c r="K66" s="153"/>
      <c r="L66" s="100"/>
      <c r="M66" s="154"/>
      <c r="N66" s="155"/>
      <c r="O66" s="155"/>
      <c r="P66" s="102"/>
    </row>
    <row r="67" spans="1:16" s="242" customFormat="1" ht="26" x14ac:dyDescent="0.25">
      <c r="A67" s="230" t="s">
        <v>100</v>
      </c>
      <c r="B67" s="231" t="s">
        <v>101</v>
      </c>
      <c r="C67" s="231" t="s">
        <v>102</v>
      </c>
      <c r="D67" s="232" t="s">
        <v>395</v>
      </c>
      <c r="E67" s="233">
        <f t="shared" si="12"/>
        <v>11761062.369999999</v>
      </c>
      <c r="F67" s="234">
        <f t="shared" si="13"/>
        <v>0</v>
      </c>
      <c r="G67" s="234">
        <f t="shared" si="14"/>
        <v>0</v>
      </c>
      <c r="H67" s="235">
        <f t="shared" si="14"/>
        <v>0</v>
      </c>
      <c r="I67" s="236">
        <f>Расшифровка!H30-Расшифровка!H32</f>
        <v>9820932.3699999992</v>
      </c>
      <c r="J67" s="237"/>
      <c r="K67" s="237"/>
      <c r="L67" s="238"/>
      <c r="M67" s="239">
        <f>Расшифровка!I30-Расшифровка!I32</f>
        <v>1940130</v>
      </c>
      <c r="N67" s="240"/>
      <c r="O67" s="240"/>
      <c r="P67" s="241"/>
    </row>
    <row r="68" spans="1:16" s="242" customFormat="1" ht="13" x14ac:dyDescent="0.25">
      <c r="A68" s="230" t="s">
        <v>100</v>
      </c>
      <c r="B68" s="231" t="s">
        <v>439</v>
      </c>
      <c r="C68" s="231" t="s">
        <v>437</v>
      </c>
      <c r="D68" s="232" t="s">
        <v>438</v>
      </c>
      <c r="E68" s="233">
        <f t="shared" si="12"/>
        <v>11039128.630000001</v>
      </c>
      <c r="F68" s="234"/>
      <c r="G68" s="234"/>
      <c r="H68" s="235"/>
      <c r="I68" s="236">
        <f>Расшифровка!H32</f>
        <v>10218828.630000001</v>
      </c>
      <c r="J68" s="237"/>
      <c r="K68" s="237"/>
      <c r="L68" s="238"/>
      <c r="M68" s="239">
        <f>Расшифровка!I32</f>
        <v>820300</v>
      </c>
      <c r="N68" s="240"/>
      <c r="O68" s="240"/>
      <c r="P68" s="241"/>
    </row>
    <row r="69" spans="1:16" ht="13" x14ac:dyDescent="0.3">
      <c r="A69" s="136" t="s">
        <v>103</v>
      </c>
      <c r="B69" s="41"/>
      <c r="C69" s="41"/>
      <c r="D69" s="99"/>
      <c r="E69" s="115">
        <f t="shared" si="12"/>
        <v>0</v>
      </c>
      <c r="F69" s="85">
        <f t="shared" si="13"/>
        <v>0</v>
      </c>
      <c r="G69" s="85">
        <f t="shared" si="14"/>
        <v>0</v>
      </c>
      <c r="H69" s="116">
        <f t="shared" si="14"/>
        <v>0</v>
      </c>
      <c r="I69" s="152"/>
      <c r="J69" s="153"/>
      <c r="K69" s="153"/>
      <c r="L69" s="100"/>
      <c r="M69" s="154"/>
      <c r="N69" s="155"/>
      <c r="O69" s="155"/>
      <c r="P69" s="102"/>
    </row>
    <row r="70" spans="1:16" ht="13" x14ac:dyDescent="0.3">
      <c r="A70" s="128" t="s">
        <v>104</v>
      </c>
      <c r="B70" s="41" t="s">
        <v>105</v>
      </c>
      <c r="C70" s="41" t="s">
        <v>106</v>
      </c>
      <c r="D70" s="99"/>
      <c r="E70" s="115">
        <f t="shared" si="12"/>
        <v>0</v>
      </c>
      <c r="F70" s="85">
        <f t="shared" si="13"/>
        <v>0</v>
      </c>
      <c r="G70" s="85">
        <f t="shared" si="14"/>
        <v>0</v>
      </c>
      <c r="H70" s="116">
        <f t="shared" si="14"/>
        <v>0</v>
      </c>
      <c r="I70" s="152"/>
      <c r="J70" s="153"/>
      <c r="K70" s="153"/>
      <c r="L70" s="100"/>
      <c r="M70" s="154"/>
      <c r="N70" s="155"/>
      <c r="O70" s="155"/>
      <c r="P70" s="102"/>
    </row>
    <row r="71" spans="1:16" ht="39" x14ac:dyDescent="0.3">
      <c r="A71" s="133" t="s">
        <v>107</v>
      </c>
      <c r="B71" s="41" t="s">
        <v>108</v>
      </c>
      <c r="C71" s="41" t="s">
        <v>109</v>
      </c>
      <c r="D71" s="99"/>
      <c r="E71" s="115">
        <f t="shared" si="12"/>
        <v>0</v>
      </c>
      <c r="F71" s="85">
        <f t="shared" si="13"/>
        <v>0</v>
      </c>
      <c r="G71" s="85">
        <f t="shared" si="14"/>
        <v>0</v>
      </c>
      <c r="H71" s="116">
        <f t="shared" si="14"/>
        <v>0</v>
      </c>
      <c r="I71" s="152"/>
      <c r="J71" s="153"/>
      <c r="K71" s="153"/>
      <c r="L71" s="100"/>
      <c r="M71" s="154"/>
      <c r="N71" s="155"/>
      <c r="O71" s="155"/>
      <c r="P71" s="102"/>
    </row>
    <row r="72" spans="1:16" ht="26" x14ac:dyDescent="0.3">
      <c r="A72" s="133" t="s">
        <v>110</v>
      </c>
      <c r="B72" s="41" t="s">
        <v>111</v>
      </c>
      <c r="C72" s="41" t="s">
        <v>112</v>
      </c>
      <c r="D72" s="99"/>
      <c r="E72" s="115">
        <f t="shared" si="12"/>
        <v>0</v>
      </c>
      <c r="F72" s="85">
        <f t="shared" si="13"/>
        <v>0</v>
      </c>
      <c r="G72" s="85">
        <f t="shared" si="14"/>
        <v>0</v>
      </c>
      <c r="H72" s="116">
        <f t="shared" si="14"/>
        <v>0</v>
      </c>
      <c r="I72" s="152"/>
      <c r="J72" s="153"/>
      <c r="K72" s="153"/>
      <c r="L72" s="100"/>
      <c r="M72" s="154"/>
      <c r="N72" s="155"/>
      <c r="O72" s="155"/>
      <c r="P72" s="102"/>
    </row>
    <row r="73" spans="1:16" ht="15" x14ac:dyDescent="0.3">
      <c r="A73" s="124" t="s">
        <v>254</v>
      </c>
      <c r="B73" s="44" t="s">
        <v>113</v>
      </c>
      <c r="C73" s="44" t="s">
        <v>114</v>
      </c>
      <c r="D73" s="99"/>
      <c r="E73" s="115">
        <f t="shared" si="12"/>
        <v>0</v>
      </c>
      <c r="F73" s="85">
        <f t="shared" si="13"/>
        <v>0</v>
      </c>
      <c r="G73" s="85">
        <f t="shared" si="14"/>
        <v>0</v>
      </c>
      <c r="H73" s="116" t="s">
        <v>21</v>
      </c>
      <c r="I73" s="152"/>
      <c r="J73" s="153"/>
      <c r="K73" s="153"/>
      <c r="L73" s="100" t="s">
        <v>21</v>
      </c>
      <c r="M73" s="154"/>
      <c r="N73" s="155"/>
      <c r="O73" s="155"/>
      <c r="P73" s="102" t="s">
        <v>21</v>
      </c>
    </row>
    <row r="74" spans="1:16" ht="28.5" x14ac:dyDescent="0.3">
      <c r="A74" s="126" t="s">
        <v>255</v>
      </c>
      <c r="B74" s="41" t="s">
        <v>115</v>
      </c>
      <c r="C74" s="41"/>
      <c r="D74" s="99"/>
      <c r="E74" s="115">
        <f t="shared" si="12"/>
        <v>0</v>
      </c>
      <c r="F74" s="85">
        <f t="shared" si="13"/>
        <v>0</v>
      </c>
      <c r="G74" s="85">
        <f t="shared" si="14"/>
        <v>0</v>
      </c>
      <c r="H74" s="116" t="s">
        <v>21</v>
      </c>
      <c r="I74" s="152"/>
      <c r="J74" s="153"/>
      <c r="K74" s="153"/>
      <c r="L74" s="100" t="s">
        <v>21</v>
      </c>
      <c r="M74" s="154"/>
      <c r="N74" s="155"/>
      <c r="O74" s="155"/>
      <c r="P74" s="102" t="s">
        <v>21</v>
      </c>
    </row>
    <row r="75" spans="1:16" ht="15.5" x14ac:dyDescent="0.3">
      <c r="A75" s="126" t="s">
        <v>256</v>
      </c>
      <c r="B75" s="41" t="s">
        <v>116</v>
      </c>
      <c r="C75" s="41"/>
      <c r="D75" s="99"/>
      <c r="E75" s="115">
        <f t="shared" si="12"/>
        <v>0</v>
      </c>
      <c r="F75" s="85">
        <f t="shared" si="13"/>
        <v>0</v>
      </c>
      <c r="G75" s="85">
        <f t="shared" si="14"/>
        <v>0</v>
      </c>
      <c r="H75" s="116" t="s">
        <v>21</v>
      </c>
      <c r="I75" s="152"/>
      <c r="J75" s="153"/>
      <c r="K75" s="153"/>
      <c r="L75" s="100" t="s">
        <v>21</v>
      </c>
      <c r="M75" s="154"/>
      <c r="N75" s="155"/>
      <c r="O75" s="155"/>
      <c r="P75" s="102" t="s">
        <v>21</v>
      </c>
    </row>
    <row r="76" spans="1:16" ht="15.5" x14ac:dyDescent="0.3">
      <c r="A76" s="126" t="s">
        <v>257</v>
      </c>
      <c r="B76" s="41" t="s">
        <v>117</v>
      </c>
      <c r="C76" s="41"/>
      <c r="D76" s="99"/>
      <c r="E76" s="115">
        <f t="shared" si="12"/>
        <v>0</v>
      </c>
      <c r="F76" s="85">
        <f t="shared" si="13"/>
        <v>0</v>
      </c>
      <c r="G76" s="85">
        <f t="shared" si="14"/>
        <v>0</v>
      </c>
      <c r="H76" s="116" t="s">
        <v>21</v>
      </c>
      <c r="I76" s="152"/>
      <c r="J76" s="153"/>
      <c r="K76" s="153"/>
      <c r="L76" s="100" t="s">
        <v>21</v>
      </c>
      <c r="M76" s="154"/>
      <c r="N76" s="155"/>
      <c r="O76" s="155"/>
      <c r="P76" s="102" t="s">
        <v>21</v>
      </c>
    </row>
    <row r="77" spans="1:16" ht="15" x14ac:dyDescent="0.3">
      <c r="A77" s="124" t="s">
        <v>258</v>
      </c>
      <c r="B77" s="44" t="s">
        <v>118</v>
      </c>
      <c r="C77" s="44" t="s">
        <v>21</v>
      </c>
      <c r="D77" s="99"/>
      <c r="E77" s="115">
        <f t="shared" si="12"/>
        <v>0</v>
      </c>
      <c r="F77" s="85">
        <f t="shared" si="13"/>
        <v>0</v>
      </c>
      <c r="G77" s="85">
        <f t="shared" si="14"/>
        <v>0</v>
      </c>
      <c r="H77" s="116" t="s">
        <v>21</v>
      </c>
      <c r="I77" s="152"/>
      <c r="J77" s="153"/>
      <c r="K77" s="153"/>
      <c r="L77" s="100" t="s">
        <v>21</v>
      </c>
      <c r="M77" s="154"/>
      <c r="N77" s="155"/>
      <c r="O77" s="155"/>
      <c r="P77" s="102" t="s">
        <v>21</v>
      </c>
    </row>
    <row r="78" spans="1:16" ht="26.5" thickBot="1" x14ac:dyDescent="0.35">
      <c r="A78" s="137" t="s">
        <v>119</v>
      </c>
      <c r="B78" s="138" t="s">
        <v>120</v>
      </c>
      <c r="C78" s="138" t="s">
        <v>121</v>
      </c>
      <c r="D78" s="103"/>
      <c r="E78" s="120">
        <f t="shared" si="12"/>
        <v>0</v>
      </c>
      <c r="F78" s="121">
        <f t="shared" si="13"/>
        <v>0</v>
      </c>
      <c r="G78" s="121">
        <f t="shared" si="14"/>
        <v>0</v>
      </c>
      <c r="H78" s="211" t="s">
        <v>21</v>
      </c>
      <c r="I78" s="213"/>
      <c r="J78" s="214"/>
      <c r="K78" s="214"/>
      <c r="L78" s="104" t="s">
        <v>21</v>
      </c>
      <c r="M78" s="215"/>
      <c r="N78" s="216"/>
      <c r="O78" s="216"/>
      <c r="P78" s="105" t="s">
        <v>21</v>
      </c>
    </row>
    <row r="79" spans="1:16" ht="11.25" customHeight="1" x14ac:dyDescent="0.25">
      <c r="A79" s="36"/>
      <c r="B79" s="36"/>
      <c r="C79" s="36"/>
      <c r="D79" s="36"/>
      <c r="E79" s="36"/>
      <c r="F79" s="36"/>
      <c r="G79" s="36"/>
      <c r="H79" s="36"/>
    </row>
    <row r="80" spans="1:16" s="6" customFormat="1" ht="11.25" customHeight="1" x14ac:dyDescent="0.2">
      <c r="A80" s="58" t="s">
        <v>179</v>
      </c>
      <c r="B80" s="59"/>
      <c r="C80" s="59"/>
      <c r="D80" s="59"/>
      <c r="E80" s="61"/>
      <c r="F80" s="61"/>
      <c r="G80" s="61"/>
      <c r="H80" s="61"/>
    </row>
    <row r="81" spans="1:8" s="6" customFormat="1" ht="11.25" customHeight="1" x14ac:dyDescent="0.2">
      <c r="A81" s="58" t="s">
        <v>180</v>
      </c>
      <c r="B81" s="59"/>
      <c r="C81" s="59"/>
      <c r="D81" s="59"/>
      <c r="E81" s="61"/>
      <c r="F81" s="61"/>
      <c r="G81" s="61"/>
      <c r="H81" s="61"/>
    </row>
    <row r="82" spans="1:8" s="6" customFormat="1" ht="11.25" customHeight="1" x14ac:dyDescent="0.2">
      <c r="A82" s="58" t="s">
        <v>181</v>
      </c>
      <c r="B82" s="59"/>
      <c r="C82" s="59"/>
      <c r="D82" s="59"/>
      <c r="E82" s="61"/>
      <c r="F82" s="61"/>
      <c r="G82" s="61"/>
      <c r="H82" s="61"/>
    </row>
    <row r="83" spans="1:8" s="6" customFormat="1" ht="10.5" customHeight="1" x14ac:dyDescent="0.2">
      <c r="A83" s="58" t="s">
        <v>182</v>
      </c>
      <c r="B83" s="59"/>
      <c r="C83" s="59"/>
      <c r="D83" s="59"/>
      <c r="E83" s="61"/>
      <c r="F83" s="61"/>
      <c r="G83" s="61"/>
      <c r="H83" s="61"/>
    </row>
    <row r="84" spans="1:8" s="6" customFormat="1" ht="10.5" customHeight="1" x14ac:dyDescent="0.2">
      <c r="A84" s="58" t="s">
        <v>183</v>
      </c>
      <c r="B84" s="59"/>
      <c r="C84" s="59"/>
      <c r="D84" s="59"/>
      <c r="E84" s="61"/>
      <c r="F84" s="61"/>
      <c r="G84" s="61"/>
      <c r="H84" s="61"/>
    </row>
    <row r="85" spans="1:8" s="6" customFormat="1" ht="10.5" customHeight="1" x14ac:dyDescent="0.2">
      <c r="A85" s="58" t="s">
        <v>184</v>
      </c>
      <c r="B85" s="59"/>
      <c r="C85" s="59"/>
      <c r="D85" s="59"/>
      <c r="E85" s="61"/>
      <c r="F85" s="61"/>
      <c r="G85" s="61"/>
      <c r="H85" s="61"/>
    </row>
    <row r="86" spans="1:8" s="6" customFormat="1" ht="19.5" customHeight="1" x14ac:dyDescent="0.2">
      <c r="A86" s="370" t="s">
        <v>185</v>
      </c>
      <c r="B86" s="370"/>
      <c r="C86" s="370"/>
      <c r="D86" s="370"/>
      <c r="E86" s="370"/>
      <c r="F86" s="370"/>
      <c r="G86" s="370"/>
      <c r="H86" s="370"/>
    </row>
    <row r="87" spans="1:8" s="6" customFormat="1" ht="10.5" customHeight="1" x14ac:dyDescent="0.2">
      <c r="A87" s="58" t="s">
        <v>186</v>
      </c>
      <c r="B87" s="59"/>
      <c r="C87" s="59"/>
      <c r="D87" s="59"/>
      <c r="E87" s="61"/>
      <c r="F87" s="61"/>
      <c r="G87" s="61"/>
      <c r="H87" s="61"/>
    </row>
    <row r="88" spans="1:8" s="6" customFormat="1" ht="30" customHeight="1" x14ac:dyDescent="0.2">
      <c r="A88" s="370" t="s">
        <v>187</v>
      </c>
      <c r="B88" s="370"/>
      <c r="C88" s="370"/>
      <c r="D88" s="370"/>
      <c r="E88" s="370"/>
      <c r="F88" s="370"/>
      <c r="G88" s="370"/>
      <c r="H88" s="370"/>
    </row>
    <row r="89" spans="1:8" s="6" customFormat="1" ht="19.5" customHeight="1" x14ac:dyDescent="0.2">
      <c r="A89" s="370" t="s">
        <v>188</v>
      </c>
      <c r="B89" s="370"/>
      <c r="C89" s="370"/>
      <c r="D89" s="370"/>
      <c r="E89" s="370"/>
      <c r="F89" s="370"/>
      <c r="G89" s="370"/>
      <c r="H89" s="370"/>
    </row>
    <row r="90" spans="1:8" s="6" customFormat="1" ht="30" customHeight="1" x14ac:dyDescent="0.2">
      <c r="A90" s="370" t="s">
        <v>189</v>
      </c>
      <c r="B90" s="370"/>
      <c r="C90" s="370"/>
      <c r="D90" s="370"/>
      <c r="E90" s="370"/>
      <c r="F90" s="370"/>
      <c r="G90" s="370"/>
      <c r="H90" s="370"/>
    </row>
    <row r="91" spans="1:8" s="6" customFormat="1" ht="23.25" customHeight="1" x14ac:dyDescent="0.2">
      <c r="A91" s="373" t="s">
        <v>190</v>
      </c>
      <c r="B91" s="373"/>
      <c r="C91" s="373"/>
      <c r="D91" s="373"/>
      <c r="E91" s="373"/>
      <c r="F91" s="373"/>
      <c r="G91" s="373"/>
      <c r="H91" s="373"/>
    </row>
    <row r="92" spans="1:8" s="6" customFormat="1" ht="11.25" customHeight="1" x14ac:dyDescent="0.2">
      <c r="A92" s="58" t="s">
        <v>191</v>
      </c>
      <c r="B92" s="59"/>
      <c r="C92" s="59"/>
      <c r="D92" s="59"/>
      <c r="E92" s="61"/>
      <c r="F92" s="61"/>
      <c r="G92" s="61"/>
      <c r="H92" s="61"/>
    </row>
    <row r="93" spans="1:8" s="6" customFormat="1" ht="33" customHeight="1" x14ac:dyDescent="0.2">
      <c r="A93" s="370" t="s">
        <v>192</v>
      </c>
      <c r="B93" s="370"/>
      <c r="C93" s="370"/>
      <c r="D93" s="370"/>
      <c r="E93" s="370"/>
      <c r="F93" s="370"/>
      <c r="G93" s="370"/>
      <c r="H93" s="370"/>
    </row>
    <row r="94" spans="1:8" ht="3" customHeight="1" x14ac:dyDescent="0.25"/>
  </sheetData>
  <autoFilter ref="A11:P78"/>
  <mergeCells count="24">
    <mergeCell ref="D8:D10"/>
    <mergeCell ref="E8:H8"/>
    <mergeCell ref="H9:H10"/>
    <mergeCell ref="C1:D1"/>
    <mergeCell ref="A2:G2"/>
    <mergeCell ref="A3:G3"/>
    <mergeCell ref="H3:H4"/>
    <mergeCell ref="A4:G4"/>
    <mergeCell ref="P3:P4"/>
    <mergeCell ref="M8:P8"/>
    <mergeCell ref="P9:P10"/>
    <mergeCell ref="A93:H93"/>
    <mergeCell ref="L3:L4"/>
    <mergeCell ref="I8:L8"/>
    <mergeCell ref="L9:L10"/>
    <mergeCell ref="A86:H86"/>
    <mergeCell ref="A88:H88"/>
    <mergeCell ref="A89:H89"/>
    <mergeCell ref="A90:H90"/>
    <mergeCell ref="A91:H91"/>
    <mergeCell ref="A6:H6"/>
    <mergeCell ref="A8:A10"/>
    <mergeCell ref="B8:B10"/>
    <mergeCell ref="C8:C10"/>
  </mergeCells>
  <pageMargins left="0.70866141732283472" right="0.70866141732283472" top="0.35433070866141736" bottom="0.74803149606299213" header="0.31496062992125984" footer="0.31496062992125984"/>
  <pageSetup paperSize="9" scale="70" fitToHeight="0" orientation="landscape" r:id="rId1"/>
  <rowBreaks count="1" manualBreakCount="1">
    <brk id="40"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E93"/>
  <sheetViews>
    <sheetView view="pageBreakPreview" topLeftCell="B2" zoomScale="80" zoomScaleNormal="80" zoomScaleSheetLayoutView="80" zoomScalePageLayoutView="130" workbookViewId="0">
      <selection activeCell="S70" sqref="S70"/>
    </sheetView>
  </sheetViews>
  <sheetFormatPr defaultColWidth="0.6328125" defaultRowHeight="10.5" x14ac:dyDescent="0.25"/>
  <cols>
    <col min="1" max="1" width="79.453125" style="39" customWidth="1"/>
    <col min="2" max="2" width="8.54296875" style="39" customWidth="1"/>
    <col min="3" max="3" width="14.54296875" style="39" customWidth="1"/>
    <col min="4" max="4" width="11.453125" style="39" customWidth="1"/>
    <col min="5" max="5" width="13.453125" style="265" customWidth="1"/>
    <col min="6" max="8" width="13.453125" style="60" hidden="1" customWidth="1"/>
    <col min="9" max="16" width="13.453125" style="36" customWidth="1"/>
    <col min="17" max="17" width="16.6328125" style="36" customWidth="1"/>
    <col min="18" max="18" width="13.453125" style="36" customWidth="1"/>
    <col min="19" max="19" width="12.453125" style="36" customWidth="1"/>
    <col min="20" max="20" width="11" style="36" customWidth="1"/>
    <col min="21" max="21" width="12.1796875" style="29" customWidth="1"/>
    <col min="22" max="22" width="23.54296875" style="27" customWidth="1"/>
    <col min="23" max="23" width="13.453125" style="27" hidden="1" customWidth="1"/>
    <col min="24" max="24" width="0.453125" style="27" hidden="1" customWidth="1"/>
    <col min="25" max="25" width="0.36328125" style="27" hidden="1" customWidth="1"/>
    <col min="26" max="26" width="22.6328125" style="29" customWidth="1"/>
    <col min="27" max="28" width="13.453125" style="29" hidden="1" customWidth="1"/>
    <col min="29" max="29" width="0.453125" style="29" customWidth="1"/>
    <col min="30" max="16384" width="0.6328125" style="3"/>
  </cols>
  <sheetData>
    <row r="1" spans="1:31" ht="13" x14ac:dyDescent="0.3">
      <c r="A1" s="76"/>
      <c r="B1" s="76"/>
      <c r="C1" s="385"/>
      <c r="D1" s="385"/>
      <c r="E1" s="256"/>
      <c r="F1" s="77"/>
      <c r="G1" s="77"/>
      <c r="H1" s="77"/>
      <c r="I1" s="80"/>
      <c r="J1" s="80"/>
      <c r="K1" s="80"/>
      <c r="L1" s="80"/>
      <c r="M1" s="80"/>
      <c r="N1" s="80"/>
      <c r="O1" s="80"/>
      <c r="P1" s="80"/>
      <c r="Q1" s="80"/>
      <c r="R1" s="80"/>
      <c r="S1" s="80"/>
      <c r="T1" s="80"/>
      <c r="U1" s="79"/>
      <c r="V1" s="78"/>
      <c r="W1" s="78"/>
      <c r="X1" s="78"/>
      <c r="Y1" s="78"/>
      <c r="Z1" s="79"/>
      <c r="AA1" s="79"/>
      <c r="AB1" s="79"/>
      <c r="AC1" s="79"/>
    </row>
    <row r="2" spans="1:31" ht="12.75" customHeight="1" x14ac:dyDescent="0.3">
      <c r="A2" s="374" t="s">
        <v>447</v>
      </c>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79"/>
      <c r="AB2" s="79"/>
      <c r="AC2" s="81"/>
    </row>
    <row r="3" spans="1:31" ht="15" x14ac:dyDescent="0.3">
      <c r="A3" s="374" t="s">
        <v>443</v>
      </c>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79"/>
      <c r="AB3" s="79"/>
      <c r="AC3" s="229"/>
    </row>
    <row r="4" spans="1:31" s="36" customFormat="1" ht="15.75" customHeight="1" x14ac:dyDescent="0.3">
      <c r="A4" s="385" t="s">
        <v>440</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79"/>
      <c r="AB4" s="79"/>
      <c r="AC4" s="79"/>
    </row>
    <row r="5" spans="1:31" s="36" customFormat="1" ht="15.75" customHeight="1" x14ac:dyDescent="0.3">
      <c r="A5" s="228"/>
      <c r="B5" s="228"/>
      <c r="C5" s="228"/>
      <c r="D5" s="228"/>
      <c r="E5" s="257"/>
      <c r="F5" s="228"/>
      <c r="G5" s="228"/>
      <c r="H5" s="228"/>
      <c r="I5" s="228"/>
      <c r="J5" s="228"/>
      <c r="K5" s="228"/>
      <c r="L5" s="228"/>
      <c r="M5" s="228"/>
      <c r="N5" s="228"/>
      <c r="O5" s="248"/>
      <c r="P5" s="252"/>
      <c r="Q5" s="282"/>
      <c r="R5" s="228"/>
      <c r="S5" s="228"/>
      <c r="T5" s="228"/>
      <c r="U5" s="228"/>
      <c r="V5" s="228"/>
      <c r="W5" s="228"/>
      <c r="X5" s="228"/>
      <c r="Y5" s="228"/>
      <c r="Z5" s="228"/>
      <c r="AA5" s="79"/>
      <c r="AB5" s="79"/>
      <c r="AC5" s="79"/>
    </row>
    <row r="6" spans="1:31" ht="13" x14ac:dyDescent="0.3">
      <c r="A6" s="374" t="s">
        <v>19</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79"/>
      <c r="AB6" s="79"/>
      <c r="AC6" s="79"/>
    </row>
    <row r="7" spans="1:31" ht="13.5" thickBot="1" x14ac:dyDescent="0.35">
      <c r="A7" s="76"/>
      <c r="B7" s="76"/>
      <c r="C7" s="76"/>
      <c r="D7" s="76"/>
      <c r="E7" s="256"/>
      <c r="F7" s="77"/>
      <c r="G7" s="77"/>
      <c r="H7" s="77"/>
      <c r="I7" s="80"/>
      <c r="J7" s="80"/>
      <c r="K7" s="80"/>
      <c r="L7" s="80"/>
      <c r="M7" s="80"/>
      <c r="N7" s="80"/>
      <c r="O7" s="80"/>
      <c r="P7" s="80"/>
      <c r="Q7" s="80"/>
      <c r="R7" s="80"/>
      <c r="S7" s="80"/>
      <c r="T7" s="80"/>
      <c r="U7" s="79"/>
      <c r="V7" s="78"/>
      <c r="W7" s="78"/>
      <c r="X7" s="78"/>
      <c r="Y7" s="78"/>
      <c r="Z7" s="79"/>
      <c r="AA7" s="79"/>
      <c r="AB7" s="79"/>
      <c r="AC7" s="79"/>
    </row>
    <row r="8" spans="1:31" ht="13" x14ac:dyDescent="0.25">
      <c r="A8" s="375" t="s">
        <v>0</v>
      </c>
      <c r="B8" s="387" t="s">
        <v>1</v>
      </c>
      <c r="C8" s="387" t="s">
        <v>248</v>
      </c>
      <c r="D8" s="387" t="s">
        <v>306</v>
      </c>
      <c r="E8" s="392" t="s">
        <v>6</v>
      </c>
      <c r="F8" s="392"/>
      <c r="G8" s="392"/>
      <c r="H8" s="381"/>
      <c r="I8" s="403" t="s">
        <v>277</v>
      </c>
      <c r="J8" s="404"/>
      <c r="K8" s="404"/>
      <c r="L8" s="404"/>
      <c r="M8" s="404"/>
      <c r="N8" s="405"/>
      <c r="O8" s="405"/>
      <c r="P8" s="405"/>
      <c r="Q8" s="300" t="s">
        <v>431</v>
      </c>
      <c r="R8" s="412" t="s">
        <v>278</v>
      </c>
      <c r="S8" s="413"/>
      <c r="T8" s="413"/>
      <c r="U8" s="414"/>
      <c r="V8" s="398" t="s">
        <v>279</v>
      </c>
      <c r="W8" s="399"/>
      <c r="X8" s="399"/>
      <c r="Y8" s="399"/>
      <c r="Z8" s="398" t="s">
        <v>371</v>
      </c>
      <c r="AA8" s="399"/>
      <c r="AB8" s="399"/>
      <c r="AC8" s="399"/>
    </row>
    <row r="9" spans="1:31" ht="11.25" customHeight="1" x14ac:dyDescent="0.3">
      <c r="A9" s="376"/>
      <c r="B9" s="357"/>
      <c r="C9" s="357"/>
      <c r="D9" s="357"/>
      <c r="E9" s="258" t="s">
        <v>242</v>
      </c>
      <c r="F9" s="87" t="s">
        <v>242</v>
      </c>
      <c r="G9" s="87" t="s">
        <v>243</v>
      </c>
      <c r="H9" s="393" t="s">
        <v>5</v>
      </c>
      <c r="I9" s="415" t="s">
        <v>272</v>
      </c>
      <c r="J9" s="372" t="s">
        <v>273</v>
      </c>
      <c r="K9" s="372" t="s">
        <v>274</v>
      </c>
      <c r="L9" s="372" t="s">
        <v>275</v>
      </c>
      <c r="M9" s="372" t="s">
        <v>276</v>
      </c>
      <c r="N9" s="394" t="s">
        <v>370</v>
      </c>
      <c r="O9" s="401" t="s">
        <v>414</v>
      </c>
      <c r="P9" s="390" t="s">
        <v>372</v>
      </c>
      <c r="Q9" s="396" t="s">
        <v>414</v>
      </c>
      <c r="R9" s="417" t="s">
        <v>272</v>
      </c>
      <c r="S9" s="410" t="s">
        <v>273</v>
      </c>
      <c r="T9" s="388" t="s">
        <v>414</v>
      </c>
      <c r="U9" s="408"/>
      <c r="V9" s="406" t="s">
        <v>272</v>
      </c>
      <c r="W9" s="145" t="s">
        <v>308</v>
      </c>
      <c r="X9" s="145" t="s">
        <v>308</v>
      </c>
      <c r="Y9" s="372" t="s">
        <v>5</v>
      </c>
      <c r="Z9" s="408" t="s">
        <v>372</v>
      </c>
      <c r="AA9" s="163" t="s">
        <v>308</v>
      </c>
      <c r="AB9" s="163" t="s">
        <v>308</v>
      </c>
      <c r="AC9" s="400" t="s">
        <v>5</v>
      </c>
    </row>
    <row r="10" spans="1:31" ht="39" customHeight="1" x14ac:dyDescent="0.25">
      <c r="A10" s="377"/>
      <c r="B10" s="357"/>
      <c r="C10" s="357"/>
      <c r="D10" s="357"/>
      <c r="E10" s="259" t="s">
        <v>2</v>
      </c>
      <c r="F10" s="88" t="s">
        <v>3</v>
      </c>
      <c r="G10" s="88" t="s">
        <v>4</v>
      </c>
      <c r="H10" s="393"/>
      <c r="I10" s="416"/>
      <c r="J10" s="372"/>
      <c r="K10" s="372"/>
      <c r="L10" s="372"/>
      <c r="M10" s="372"/>
      <c r="N10" s="395"/>
      <c r="O10" s="402"/>
      <c r="P10" s="391"/>
      <c r="Q10" s="397"/>
      <c r="R10" s="418"/>
      <c r="S10" s="411"/>
      <c r="T10" s="389"/>
      <c r="U10" s="409"/>
      <c r="V10" s="407"/>
      <c r="W10" s="147" t="s">
        <v>3</v>
      </c>
      <c r="X10" s="147" t="s">
        <v>4</v>
      </c>
      <c r="Y10" s="372"/>
      <c r="Z10" s="409"/>
      <c r="AA10" s="164" t="s">
        <v>3</v>
      </c>
      <c r="AB10" s="164" t="s">
        <v>4</v>
      </c>
      <c r="AC10" s="400"/>
    </row>
    <row r="11" spans="1:31" ht="13.5" thickBot="1" x14ac:dyDescent="0.3">
      <c r="A11" s="122" t="s">
        <v>7</v>
      </c>
      <c r="B11" s="50" t="s">
        <v>8</v>
      </c>
      <c r="C11" s="50" t="s">
        <v>9</v>
      </c>
      <c r="D11" s="50" t="s">
        <v>10</v>
      </c>
      <c r="E11" s="260" t="s">
        <v>11</v>
      </c>
      <c r="F11" s="111" t="s">
        <v>12</v>
      </c>
      <c r="G11" s="111" t="s">
        <v>13</v>
      </c>
      <c r="H11" s="84" t="s">
        <v>14</v>
      </c>
      <c r="I11" s="170" t="s">
        <v>12</v>
      </c>
      <c r="J11" s="149" t="s">
        <v>13</v>
      </c>
      <c r="K11" s="149" t="s">
        <v>14</v>
      </c>
      <c r="L11" s="149" t="s">
        <v>410</v>
      </c>
      <c r="M11" s="171" t="s">
        <v>411</v>
      </c>
      <c r="N11" s="222" t="s">
        <v>412</v>
      </c>
      <c r="O11" s="222" t="s">
        <v>413</v>
      </c>
      <c r="P11" s="288"/>
      <c r="Q11" s="285"/>
      <c r="R11" s="289" t="s">
        <v>417</v>
      </c>
      <c r="S11" s="173" t="s">
        <v>418</v>
      </c>
      <c r="T11" s="173" t="s">
        <v>419</v>
      </c>
      <c r="U11" s="151" t="s">
        <v>420</v>
      </c>
      <c r="V11" s="170" t="s">
        <v>421</v>
      </c>
      <c r="W11" s="149" t="s">
        <v>12</v>
      </c>
      <c r="X11" s="149" t="s">
        <v>13</v>
      </c>
      <c r="Y11" s="149" t="s">
        <v>14</v>
      </c>
      <c r="Z11" s="173" t="s">
        <v>422</v>
      </c>
      <c r="AA11" s="173" t="s">
        <v>12</v>
      </c>
      <c r="AB11" s="173" t="s">
        <v>13</v>
      </c>
      <c r="AC11" s="151" t="s">
        <v>14</v>
      </c>
    </row>
    <row r="12" spans="1:31" ht="15.5" x14ac:dyDescent="0.3">
      <c r="A12" s="123" t="s">
        <v>249</v>
      </c>
      <c r="B12" s="41" t="s">
        <v>20</v>
      </c>
      <c r="C12" s="41" t="s">
        <v>21</v>
      </c>
      <c r="D12" s="99" t="s">
        <v>21</v>
      </c>
      <c r="E12" s="261"/>
      <c r="F12" s="113">
        <v>0</v>
      </c>
      <c r="G12" s="113">
        <v>0</v>
      </c>
      <c r="H12" s="114">
        <v>0</v>
      </c>
      <c r="I12" s="197"/>
      <c r="J12" s="198"/>
      <c r="K12" s="198"/>
      <c r="L12" s="198"/>
      <c r="M12" s="96"/>
      <c r="N12" s="223"/>
      <c r="O12" s="153"/>
      <c r="P12" s="253">
        <v>2</v>
      </c>
      <c r="Q12" s="253"/>
      <c r="R12" s="212"/>
      <c r="S12" s="200"/>
      <c r="T12" s="200"/>
      <c r="U12" s="98"/>
      <c r="V12" s="197"/>
      <c r="W12" s="198"/>
      <c r="X12" s="198"/>
      <c r="Y12" s="96"/>
      <c r="Z12" s="199"/>
      <c r="AA12" s="200"/>
      <c r="AB12" s="200"/>
      <c r="AC12" s="98"/>
      <c r="AD12" s="31"/>
      <c r="AE12" s="31"/>
    </row>
    <row r="13" spans="1:31" ht="15.5" x14ac:dyDescent="0.3">
      <c r="A13" s="123" t="s">
        <v>250</v>
      </c>
      <c r="B13" s="41" t="s">
        <v>22</v>
      </c>
      <c r="C13" s="41" t="s">
        <v>21</v>
      </c>
      <c r="D13" s="99" t="s">
        <v>21</v>
      </c>
      <c r="E13" s="262">
        <v>2</v>
      </c>
      <c r="F13" s="85">
        <v>0</v>
      </c>
      <c r="G13" s="85">
        <v>0</v>
      </c>
      <c r="H13" s="116">
        <v>0</v>
      </c>
      <c r="I13" s="152"/>
      <c r="J13" s="153"/>
      <c r="K13" s="153"/>
      <c r="L13" s="153"/>
      <c r="M13" s="100"/>
      <c r="N13" s="224"/>
      <c r="O13" s="153"/>
      <c r="P13" s="250"/>
      <c r="Q13" s="250"/>
      <c r="R13" s="154"/>
      <c r="S13" s="155"/>
      <c r="T13" s="155"/>
      <c r="U13" s="102"/>
      <c r="V13" s="152"/>
      <c r="W13" s="153"/>
      <c r="X13" s="153"/>
      <c r="Y13" s="100"/>
      <c r="Z13" s="167">
        <v>2</v>
      </c>
      <c r="AA13" s="155"/>
      <c r="AB13" s="155"/>
      <c r="AC13" s="102"/>
      <c r="AD13" s="31"/>
      <c r="AE13" s="31"/>
    </row>
    <row r="14" spans="1:31" ht="13" x14ac:dyDescent="0.3">
      <c r="A14" s="124" t="s">
        <v>23</v>
      </c>
      <c r="B14" s="44" t="s">
        <v>24</v>
      </c>
      <c r="C14" s="44"/>
      <c r="D14" s="99"/>
      <c r="E14" s="262">
        <f>I14+J14+K14+L14+M14+N14+R14+S14+T14+U14+V14+Z14+O14+P14+Q14</f>
        <v>11737290</v>
      </c>
      <c r="F14" s="85">
        <v>0</v>
      </c>
      <c r="G14" s="85">
        <v>0</v>
      </c>
      <c r="H14" s="116">
        <v>0</v>
      </c>
      <c r="I14" s="152">
        <f>Расшифровка!N8</f>
        <v>3254580</v>
      </c>
      <c r="J14" s="152">
        <f>Расшифровка!O8</f>
        <v>3173240</v>
      </c>
      <c r="K14" s="152"/>
      <c r="L14" s="152">
        <f>Расшифровка!Q8</f>
        <v>477000</v>
      </c>
      <c r="M14" s="152">
        <f>Расшифровка!S8</f>
        <v>1569000</v>
      </c>
      <c r="N14" s="251"/>
      <c r="O14" s="153"/>
      <c r="P14" s="153"/>
      <c r="Q14" s="153"/>
      <c r="R14" s="154">
        <f>Расшифровка!W8</f>
        <v>2633050</v>
      </c>
      <c r="S14" s="167">
        <f>Расшифровка!X8</f>
        <v>212580</v>
      </c>
      <c r="T14" s="167"/>
      <c r="U14" s="167">
        <f t="shared" ref="U14:Y14" si="0">U32</f>
        <v>0</v>
      </c>
      <c r="V14" s="152">
        <f>Расшифровка!M8</f>
        <v>417840</v>
      </c>
      <c r="W14" s="152">
        <f t="shared" si="0"/>
        <v>0</v>
      </c>
      <c r="X14" s="152">
        <f t="shared" si="0"/>
        <v>0</v>
      </c>
      <c r="Y14" s="152">
        <f t="shared" si="0"/>
        <v>0</v>
      </c>
      <c r="Z14" s="167"/>
      <c r="AA14" s="155"/>
      <c r="AB14" s="155"/>
      <c r="AC14" s="102"/>
      <c r="AD14" s="31"/>
      <c r="AE14" s="31"/>
    </row>
    <row r="15" spans="1:31" ht="26" x14ac:dyDescent="0.3">
      <c r="A15" s="125" t="s">
        <v>251</v>
      </c>
      <c r="B15" s="41" t="s">
        <v>25</v>
      </c>
      <c r="C15" s="41" t="s">
        <v>26</v>
      </c>
      <c r="D15" s="99"/>
      <c r="E15" s="262">
        <f>I15+J15+K15+L15+M15+N15+R15+S15+T15+U15+V15+Z15</f>
        <v>0</v>
      </c>
      <c r="F15" s="85">
        <v>0</v>
      </c>
      <c r="G15" s="85">
        <v>0</v>
      </c>
      <c r="H15" s="116">
        <v>0</v>
      </c>
      <c r="I15" s="152"/>
      <c r="J15" s="153"/>
      <c r="K15" s="153"/>
      <c r="L15" s="153"/>
      <c r="M15" s="100"/>
      <c r="N15" s="224"/>
      <c r="O15" s="153"/>
      <c r="P15" s="250"/>
      <c r="Q15" s="250"/>
      <c r="R15" s="154"/>
      <c r="S15" s="155"/>
      <c r="T15" s="155"/>
      <c r="U15" s="102"/>
      <c r="V15" s="152"/>
      <c r="W15" s="153"/>
      <c r="X15" s="153"/>
      <c r="Y15" s="100"/>
      <c r="Z15" s="167"/>
      <c r="AA15" s="155"/>
      <c r="AB15" s="155"/>
      <c r="AC15" s="102"/>
      <c r="AD15" s="31"/>
      <c r="AE15" s="31"/>
    </row>
    <row r="16" spans="1:31" ht="13" x14ac:dyDescent="0.3">
      <c r="A16" s="126" t="s">
        <v>27</v>
      </c>
      <c r="B16" s="41" t="s">
        <v>208</v>
      </c>
      <c r="C16" s="41"/>
      <c r="D16" s="99"/>
      <c r="E16" s="262">
        <f>I16+J16+K16+L16+M16+N16+R16+S16+T16+U16+V16+Z16</f>
        <v>0</v>
      </c>
      <c r="F16" s="85">
        <v>0</v>
      </c>
      <c r="G16" s="85">
        <v>0</v>
      </c>
      <c r="H16" s="116">
        <v>0</v>
      </c>
      <c r="I16" s="152"/>
      <c r="J16" s="153"/>
      <c r="K16" s="153"/>
      <c r="L16" s="153"/>
      <c r="M16" s="100"/>
      <c r="N16" s="224"/>
      <c r="O16" s="153"/>
      <c r="P16" s="250"/>
      <c r="Q16" s="250"/>
      <c r="R16" s="154"/>
      <c r="S16" s="155"/>
      <c r="T16" s="155"/>
      <c r="U16" s="102"/>
      <c r="V16" s="152"/>
      <c r="W16" s="153"/>
      <c r="X16" s="153"/>
      <c r="Y16" s="100"/>
      <c r="Z16" s="167"/>
      <c r="AA16" s="155"/>
      <c r="AB16" s="155"/>
      <c r="AC16" s="102"/>
      <c r="AD16" s="31"/>
      <c r="AE16" s="31"/>
    </row>
    <row r="17" spans="1:31" ht="13" x14ac:dyDescent="0.3">
      <c r="A17" s="127" t="s">
        <v>28</v>
      </c>
      <c r="B17" s="41" t="s">
        <v>29</v>
      </c>
      <c r="C17" s="41" t="s">
        <v>30</v>
      </c>
      <c r="D17" s="99"/>
      <c r="E17" s="262">
        <f>I17+J17+K17+L17+M17+R17+S17+T17+U17+V17+Z17</f>
        <v>0</v>
      </c>
      <c r="F17" s="85">
        <v>0</v>
      </c>
      <c r="G17" s="85">
        <v>0</v>
      </c>
      <c r="H17" s="116">
        <v>0</v>
      </c>
      <c r="I17" s="152"/>
      <c r="J17" s="153"/>
      <c r="K17" s="153"/>
      <c r="L17" s="153"/>
      <c r="M17" s="100"/>
      <c r="N17" s="224"/>
      <c r="O17" s="153"/>
      <c r="P17" s="250"/>
      <c r="Q17" s="250"/>
      <c r="R17" s="154"/>
      <c r="S17" s="155"/>
      <c r="T17" s="155"/>
      <c r="U17" s="102"/>
      <c r="V17" s="152"/>
      <c r="W17" s="153"/>
      <c r="X17" s="153"/>
      <c r="Y17" s="100"/>
      <c r="Z17" s="167"/>
      <c r="AA17" s="155"/>
      <c r="AB17" s="155"/>
      <c r="AC17" s="102"/>
      <c r="AD17" s="31"/>
      <c r="AE17" s="31"/>
    </row>
    <row r="18" spans="1:31" ht="39" x14ac:dyDescent="0.3">
      <c r="A18" s="128" t="s">
        <v>209</v>
      </c>
      <c r="B18" s="41" t="s">
        <v>31</v>
      </c>
      <c r="C18" s="41" t="s">
        <v>30</v>
      </c>
      <c r="D18" s="99"/>
      <c r="E18" s="262">
        <f>I18+J18++K18+L18+M18+N18+R18+S18+V18+Z18</f>
        <v>0</v>
      </c>
      <c r="F18" s="85">
        <v>0</v>
      </c>
      <c r="G18" s="85">
        <v>0</v>
      </c>
      <c r="H18" s="116">
        <v>0</v>
      </c>
      <c r="I18" s="152"/>
      <c r="J18" s="153"/>
      <c r="K18" s="153"/>
      <c r="L18" s="153"/>
      <c r="M18" s="100"/>
      <c r="N18" s="224"/>
      <c r="O18" s="153"/>
      <c r="P18" s="250"/>
      <c r="Q18" s="250"/>
      <c r="R18" s="154"/>
      <c r="S18" s="155"/>
      <c r="T18" s="155"/>
      <c r="U18" s="102"/>
      <c r="V18" s="152"/>
      <c r="W18" s="153"/>
      <c r="X18" s="153"/>
      <c r="Y18" s="100"/>
      <c r="Z18" s="167"/>
      <c r="AA18" s="155"/>
      <c r="AB18" s="155"/>
      <c r="AC18" s="102"/>
      <c r="AD18" s="31"/>
      <c r="AE18" s="31"/>
    </row>
    <row r="19" spans="1:31" ht="26" x14ac:dyDescent="0.3">
      <c r="A19" s="128" t="s">
        <v>210</v>
      </c>
      <c r="B19" s="41" t="s">
        <v>211</v>
      </c>
      <c r="C19" s="41" t="s">
        <v>30</v>
      </c>
      <c r="D19" s="99"/>
      <c r="E19" s="262">
        <f>I19+J19+K19+L19+M19+N19+R19+S19+T19+U19+V19+Z19</f>
        <v>0</v>
      </c>
      <c r="F19" s="85">
        <v>0</v>
      </c>
      <c r="G19" s="85">
        <v>0</v>
      </c>
      <c r="H19" s="116">
        <v>0</v>
      </c>
      <c r="I19" s="152"/>
      <c r="J19" s="153"/>
      <c r="K19" s="153"/>
      <c r="L19" s="153"/>
      <c r="M19" s="100"/>
      <c r="N19" s="224"/>
      <c r="O19" s="254"/>
      <c r="P19" s="153"/>
      <c r="Q19" s="250"/>
      <c r="R19" s="154"/>
      <c r="S19" s="155"/>
      <c r="T19" s="155"/>
      <c r="U19" s="102"/>
      <c r="V19" s="152"/>
      <c r="W19" s="153"/>
      <c r="X19" s="153"/>
      <c r="Y19" s="100"/>
      <c r="Z19" s="167"/>
      <c r="AA19" s="155"/>
      <c r="AB19" s="155"/>
      <c r="AC19" s="102"/>
      <c r="AD19" s="31"/>
      <c r="AE19" s="31"/>
    </row>
    <row r="20" spans="1:31" ht="13" x14ac:dyDescent="0.3">
      <c r="A20" s="127" t="s">
        <v>32</v>
      </c>
      <c r="B20" s="41" t="s">
        <v>33</v>
      </c>
      <c r="C20" s="41" t="s">
        <v>34</v>
      </c>
      <c r="D20" s="99"/>
      <c r="E20" s="262">
        <f>I20+J20+K20+L20+M20+R20+S20+T20+U20+V20+Z20</f>
        <v>0</v>
      </c>
      <c r="F20" s="85">
        <v>0</v>
      </c>
      <c r="G20" s="85">
        <v>0</v>
      </c>
      <c r="H20" s="116">
        <v>0</v>
      </c>
      <c r="I20" s="152"/>
      <c r="J20" s="153"/>
      <c r="K20" s="153"/>
      <c r="L20" s="153"/>
      <c r="M20" s="100"/>
      <c r="N20" s="224"/>
      <c r="O20" s="254"/>
      <c r="P20" s="153"/>
      <c r="Q20" s="250"/>
      <c r="R20" s="154"/>
      <c r="S20" s="155"/>
      <c r="T20" s="155"/>
      <c r="U20" s="102"/>
      <c r="V20" s="152"/>
      <c r="W20" s="153"/>
      <c r="X20" s="153"/>
      <c r="Y20" s="100"/>
      <c r="Z20" s="167"/>
      <c r="AA20" s="155"/>
      <c r="AB20" s="155"/>
      <c r="AC20" s="102"/>
      <c r="AD20" s="31"/>
      <c r="AE20" s="31"/>
    </row>
    <row r="21" spans="1:31" ht="13" x14ac:dyDescent="0.3">
      <c r="A21" s="126" t="s">
        <v>27</v>
      </c>
      <c r="B21" s="41" t="s">
        <v>212</v>
      </c>
      <c r="C21" s="41" t="s">
        <v>34</v>
      </c>
      <c r="D21" s="99"/>
      <c r="E21" s="262">
        <f>I21+J21+K21+L21+M21+R21+S21+T21+U21+V21+Z21</f>
        <v>0</v>
      </c>
      <c r="F21" s="85">
        <v>0</v>
      </c>
      <c r="G21" s="85">
        <v>0</v>
      </c>
      <c r="H21" s="116">
        <v>0</v>
      </c>
      <c r="I21" s="152"/>
      <c r="J21" s="153"/>
      <c r="K21" s="153"/>
      <c r="L21" s="153"/>
      <c r="M21" s="100"/>
      <c r="N21" s="224"/>
      <c r="O21" s="254"/>
      <c r="P21" s="153"/>
      <c r="Q21" s="250"/>
      <c r="R21" s="154"/>
      <c r="S21" s="155"/>
      <c r="T21" s="155"/>
      <c r="U21" s="102"/>
      <c r="V21" s="152"/>
      <c r="W21" s="153"/>
      <c r="X21" s="153"/>
      <c r="Y21" s="100"/>
      <c r="Z21" s="167"/>
      <c r="AA21" s="155"/>
      <c r="AB21" s="155"/>
      <c r="AC21" s="102"/>
      <c r="AD21" s="31"/>
      <c r="AE21" s="31"/>
    </row>
    <row r="22" spans="1:31" s="7" customFormat="1" ht="13" x14ac:dyDescent="0.3">
      <c r="A22" s="127" t="s">
        <v>35</v>
      </c>
      <c r="B22" s="44" t="s">
        <v>36</v>
      </c>
      <c r="C22" s="44" t="s">
        <v>37</v>
      </c>
      <c r="D22" s="108"/>
      <c r="E22" s="262">
        <f>I22+J22+K22+L22+M22+R22+S22+T22+U22+V22+Z22</f>
        <v>0</v>
      </c>
      <c r="F22" s="85">
        <v>0</v>
      </c>
      <c r="G22" s="85">
        <v>0</v>
      </c>
      <c r="H22" s="116">
        <v>0</v>
      </c>
      <c r="I22" s="156"/>
      <c r="J22" s="157"/>
      <c r="K22" s="157"/>
      <c r="L22" s="157"/>
      <c r="M22" s="158"/>
      <c r="N22" s="225"/>
      <c r="O22" s="255"/>
      <c r="P22" s="157"/>
      <c r="Q22" s="286"/>
      <c r="R22" s="159"/>
      <c r="S22" s="160"/>
      <c r="T22" s="160"/>
      <c r="U22" s="161"/>
      <c r="V22" s="156"/>
      <c r="W22" s="157"/>
      <c r="X22" s="157"/>
      <c r="Y22" s="158"/>
      <c r="Z22" s="168"/>
      <c r="AA22" s="160"/>
      <c r="AB22" s="160"/>
      <c r="AC22" s="161"/>
      <c r="AD22" s="217"/>
      <c r="AE22" s="217"/>
    </row>
    <row r="23" spans="1:31" s="7" customFormat="1" ht="13" x14ac:dyDescent="0.3">
      <c r="A23" s="129" t="s">
        <v>27</v>
      </c>
      <c r="B23" s="41"/>
      <c r="C23" s="41"/>
      <c r="D23" s="108"/>
      <c r="E23" s="262">
        <f>I23+J23+K23+L23+M23+R23+S23+T23+U23+V23+Z23</f>
        <v>0</v>
      </c>
      <c r="F23" s="85">
        <v>0</v>
      </c>
      <c r="G23" s="85">
        <v>0</v>
      </c>
      <c r="H23" s="116">
        <v>0</v>
      </c>
      <c r="I23" s="156"/>
      <c r="J23" s="157"/>
      <c r="K23" s="157"/>
      <c r="L23" s="157"/>
      <c r="M23" s="158"/>
      <c r="N23" s="225"/>
      <c r="O23" s="255"/>
      <c r="P23" s="157"/>
      <c r="Q23" s="286"/>
      <c r="R23" s="159"/>
      <c r="S23" s="160"/>
      <c r="T23" s="160"/>
      <c r="U23" s="161"/>
      <c r="V23" s="156"/>
      <c r="W23" s="157"/>
      <c r="X23" s="157"/>
      <c r="Y23" s="158"/>
      <c r="Z23" s="168"/>
      <c r="AA23" s="160"/>
      <c r="AB23" s="160"/>
      <c r="AC23" s="161"/>
      <c r="AD23" s="217"/>
      <c r="AE23" s="217"/>
    </row>
    <row r="24" spans="1:31" s="7" customFormat="1" ht="13" x14ac:dyDescent="0.3">
      <c r="A24" s="130" t="s">
        <v>41</v>
      </c>
      <c r="B24" s="41" t="s">
        <v>280</v>
      </c>
      <c r="C24" s="41" t="s">
        <v>37</v>
      </c>
      <c r="D24" s="108"/>
      <c r="E24" s="262">
        <f>I24+J24+K24+L24+M24+R24+S24+T24+U24+V24+Z24+N24+O24+Q24</f>
        <v>11737290</v>
      </c>
      <c r="F24" s="85">
        <v>0</v>
      </c>
      <c r="G24" s="85">
        <v>0</v>
      </c>
      <c r="H24" s="116">
        <v>0</v>
      </c>
      <c r="I24" s="156">
        <f>I14</f>
        <v>3254580</v>
      </c>
      <c r="J24" s="156">
        <f t="shared" ref="J24:Z24" si="1">J14</f>
        <v>3173240</v>
      </c>
      <c r="K24" s="156">
        <f t="shared" si="1"/>
        <v>0</v>
      </c>
      <c r="L24" s="156">
        <f t="shared" si="1"/>
        <v>477000</v>
      </c>
      <c r="M24" s="156">
        <f t="shared" si="1"/>
        <v>1569000</v>
      </c>
      <c r="N24" s="156">
        <f t="shared" si="1"/>
        <v>0</v>
      </c>
      <c r="O24" s="156">
        <f t="shared" si="1"/>
        <v>0</v>
      </c>
      <c r="P24" s="156">
        <f t="shared" si="1"/>
        <v>0</v>
      </c>
      <c r="Q24" s="156">
        <f t="shared" si="1"/>
        <v>0</v>
      </c>
      <c r="R24" s="156">
        <f t="shared" si="1"/>
        <v>2633050</v>
      </c>
      <c r="S24" s="156">
        <f t="shared" si="1"/>
        <v>212580</v>
      </c>
      <c r="T24" s="156">
        <f t="shared" si="1"/>
        <v>0</v>
      </c>
      <c r="U24" s="156">
        <f t="shared" si="1"/>
        <v>0</v>
      </c>
      <c r="V24" s="156">
        <f t="shared" si="1"/>
        <v>417840</v>
      </c>
      <c r="W24" s="156">
        <f t="shared" si="1"/>
        <v>0</v>
      </c>
      <c r="X24" s="156">
        <f t="shared" si="1"/>
        <v>0</v>
      </c>
      <c r="Y24" s="156">
        <f t="shared" si="1"/>
        <v>0</v>
      </c>
      <c r="Z24" s="156">
        <f t="shared" si="1"/>
        <v>0</v>
      </c>
      <c r="AA24" s="160"/>
      <c r="AB24" s="160"/>
      <c r="AC24" s="161"/>
      <c r="AD24" s="217"/>
      <c r="AE24" s="217"/>
    </row>
    <row r="25" spans="1:31" s="7" customFormat="1" ht="13" x14ac:dyDescent="0.3">
      <c r="A25" s="130" t="s">
        <v>42</v>
      </c>
      <c r="B25" s="41" t="s">
        <v>281</v>
      </c>
      <c r="C25" s="41" t="s">
        <v>37</v>
      </c>
      <c r="D25" s="108"/>
      <c r="E25" s="262">
        <f>I25+J25+K25+L26+M25+R25+S25+V25+Z25</f>
        <v>0</v>
      </c>
      <c r="F25" s="85">
        <v>0</v>
      </c>
      <c r="G25" s="85">
        <v>0</v>
      </c>
      <c r="H25" s="116">
        <v>0</v>
      </c>
      <c r="I25" s="156"/>
      <c r="J25" s="157"/>
      <c r="K25" s="157"/>
      <c r="L25" s="157"/>
      <c r="M25" s="158"/>
      <c r="N25" s="225"/>
      <c r="O25" s="255"/>
      <c r="P25" s="157"/>
      <c r="Q25" s="286"/>
      <c r="R25" s="159"/>
      <c r="S25" s="160"/>
      <c r="T25" s="160"/>
      <c r="U25" s="161"/>
      <c r="V25" s="156"/>
      <c r="W25" s="157"/>
      <c r="X25" s="157"/>
      <c r="Y25" s="158"/>
      <c r="Z25" s="168"/>
      <c r="AA25" s="160"/>
      <c r="AB25" s="160"/>
      <c r="AC25" s="161"/>
      <c r="AD25" s="217"/>
      <c r="AE25" s="217"/>
    </row>
    <row r="26" spans="1:31" s="7" customFormat="1" ht="13" x14ac:dyDescent="0.3">
      <c r="A26" s="127" t="s">
        <v>38</v>
      </c>
      <c r="B26" s="44" t="s">
        <v>39</v>
      </c>
      <c r="C26" s="44" t="s">
        <v>40</v>
      </c>
      <c r="D26" s="108"/>
      <c r="E26" s="262">
        <f>I26+J26+K26+L27+M26+R26+S26+V26+Z26</f>
        <v>0</v>
      </c>
      <c r="F26" s="85">
        <v>0</v>
      </c>
      <c r="G26" s="85">
        <v>0</v>
      </c>
      <c r="H26" s="116">
        <v>0</v>
      </c>
      <c r="I26" s="156"/>
      <c r="J26" s="157"/>
      <c r="K26" s="157"/>
      <c r="L26" s="157"/>
      <c r="M26" s="158"/>
      <c r="N26" s="225"/>
      <c r="O26" s="255"/>
      <c r="P26" s="157"/>
      <c r="Q26" s="286"/>
      <c r="R26" s="159"/>
      <c r="S26" s="160"/>
      <c r="T26" s="160"/>
      <c r="U26" s="161"/>
      <c r="V26" s="156"/>
      <c r="W26" s="157"/>
      <c r="X26" s="157"/>
      <c r="Y26" s="158"/>
      <c r="Z26" s="168"/>
      <c r="AA26" s="160"/>
      <c r="AB26" s="160"/>
      <c r="AC26" s="161"/>
      <c r="AD26" s="217"/>
      <c r="AE26" s="217"/>
    </row>
    <row r="27" spans="1:31" ht="13" x14ac:dyDescent="0.3">
      <c r="A27" s="130" t="s">
        <v>27</v>
      </c>
      <c r="B27" s="45"/>
      <c r="C27" s="41"/>
      <c r="D27" s="99"/>
      <c r="E27" s="262">
        <f>I27+J27+K27+L27+M27+R27+S27+T27+U27+V27+Z27</f>
        <v>0</v>
      </c>
      <c r="F27" s="85">
        <v>0</v>
      </c>
      <c r="G27" s="85">
        <v>0</v>
      </c>
      <c r="H27" s="116">
        <v>0</v>
      </c>
      <c r="I27" s="152"/>
      <c r="J27" s="153"/>
      <c r="K27" s="153"/>
      <c r="L27" s="153"/>
      <c r="M27" s="100"/>
      <c r="N27" s="224"/>
      <c r="O27" s="254"/>
      <c r="P27" s="153"/>
      <c r="Q27" s="250"/>
      <c r="R27" s="154"/>
      <c r="S27" s="155"/>
      <c r="T27" s="155"/>
      <c r="U27" s="102"/>
      <c r="V27" s="152"/>
      <c r="W27" s="153"/>
      <c r="X27" s="153"/>
      <c r="Y27" s="100"/>
      <c r="Z27" s="167"/>
      <c r="AA27" s="155"/>
      <c r="AB27" s="155"/>
      <c r="AC27" s="102"/>
      <c r="AD27" s="31"/>
      <c r="AE27" s="31"/>
    </row>
    <row r="28" spans="1:31" s="7" customFormat="1" ht="13" x14ac:dyDescent="0.3">
      <c r="A28" s="127" t="s">
        <v>43</v>
      </c>
      <c r="B28" s="44" t="s">
        <v>44</v>
      </c>
      <c r="C28" s="44"/>
      <c r="D28" s="108"/>
      <c r="E28" s="262">
        <f>I28+J28+K28+L28+M28+R28+S28+T28+U28+V28+Z28</f>
        <v>0</v>
      </c>
      <c r="F28" s="85">
        <v>0</v>
      </c>
      <c r="G28" s="85">
        <v>0</v>
      </c>
      <c r="H28" s="116">
        <v>0</v>
      </c>
      <c r="I28" s="156"/>
      <c r="J28" s="157"/>
      <c r="K28" s="157"/>
      <c r="L28" s="157"/>
      <c r="M28" s="158"/>
      <c r="N28" s="225"/>
      <c r="O28" s="255"/>
      <c r="P28" s="157"/>
      <c r="Q28" s="286"/>
      <c r="R28" s="159"/>
      <c r="S28" s="160"/>
      <c r="T28" s="160"/>
      <c r="U28" s="161"/>
      <c r="V28" s="156"/>
      <c r="W28" s="157"/>
      <c r="X28" s="157"/>
      <c r="Y28" s="158"/>
      <c r="Z28" s="168"/>
      <c r="AA28" s="160"/>
      <c r="AB28" s="160"/>
      <c r="AC28" s="161"/>
      <c r="AD28" s="217"/>
      <c r="AE28" s="217"/>
    </row>
    <row r="29" spans="1:31" s="7" customFormat="1" ht="13" x14ac:dyDescent="0.3">
      <c r="A29" s="128" t="s">
        <v>27</v>
      </c>
      <c r="B29" s="41"/>
      <c r="C29" s="41"/>
      <c r="D29" s="108"/>
      <c r="E29" s="262">
        <f>I29+J29+K29+L29+M29+R29+S29+T29+U29+V29+Z29</f>
        <v>0</v>
      </c>
      <c r="F29" s="85">
        <v>0</v>
      </c>
      <c r="G29" s="85">
        <v>0</v>
      </c>
      <c r="H29" s="116">
        <v>0</v>
      </c>
      <c r="I29" s="156"/>
      <c r="J29" s="157"/>
      <c r="K29" s="157"/>
      <c r="L29" s="157"/>
      <c r="M29" s="158"/>
      <c r="N29" s="225"/>
      <c r="O29" s="255"/>
      <c r="P29" s="157"/>
      <c r="Q29" s="286"/>
      <c r="R29" s="159"/>
      <c r="S29" s="160"/>
      <c r="T29" s="160"/>
      <c r="U29" s="161"/>
      <c r="V29" s="156"/>
      <c r="W29" s="157"/>
      <c r="X29" s="157"/>
      <c r="Y29" s="158"/>
      <c r="Z29" s="168"/>
      <c r="AA29" s="160"/>
      <c r="AB29" s="160"/>
      <c r="AC29" s="161"/>
      <c r="AD29" s="217"/>
      <c r="AE29" s="217"/>
    </row>
    <row r="30" spans="1:31" ht="15.5" x14ac:dyDescent="0.3">
      <c r="A30" s="125" t="s">
        <v>252</v>
      </c>
      <c r="B30" s="41" t="s">
        <v>45</v>
      </c>
      <c r="C30" s="41" t="s">
        <v>21</v>
      </c>
      <c r="D30" s="99"/>
      <c r="E30" s="262">
        <f>I30+J30+K30+L30+M30+R30+S30+T30+U30+V30+Z30+N30+O30+P30</f>
        <v>0</v>
      </c>
      <c r="F30" s="85">
        <v>0</v>
      </c>
      <c r="G30" s="85">
        <v>0</v>
      </c>
      <c r="H30" s="116">
        <v>0</v>
      </c>
      <c r="I30" s="152"/>
      <c r="J30" s="153"/>
      <c r="K30" s="153"/>
      <c r="L30" s="153"/>
      <c r="M30" s="100"/>
      <c r="N30" s="224"/>
      <c r="O30" s="254"/>
      <c r="P30" s="153"/>
      <c r="Q30" s="250"/>
      <c r="R30" s="154"/>
      <c r="S30" s="155"/>
      <c r="T30" s="155"/>
      <c r="U30" s="102"/>
      <c r="V30" s="152"/>
      <c r="W30" s="153"/>
      <c r="X30" s="153"/>
      <c r="Y30" s="100"/>
      <c r="Z30" s="167"/>
      <c r="AA30" s="155"/>
      <c r="AB30" s="155"/>
      <c r="AC30" s="102"/>
      <c r="AD30" s="31"/>
      <c r="AE30" s="31"/>
    </row>
    <row r="31" spans="1:31" ht="26" x14ac:dyDescent="0.3">
      <c r="A31" s="128" t="s">
        <v>199</v>
      </c>
      <c r="B31" s="41" t="s">
        <v>46</v>
      </c>
      <c r="C31" s="41" t="s">
        <v>47</v>
      </c>
      <c r="D31" s="99"/>
      <c r="E31" s="262">
        <f>I31+J31+K31+L31+M31+R31+S31+T31+U31+V31+Z31</f>
        <v>0</v>
      </c>
      <c r="F31" s="85">
        <v>0</v>
      </c>
      <c r="G31" s="85">
        <v>0</v>
      </c>
      <c r="H31" s="116">
        <v>0</v>
      </c>
      <c r="I31" s="152"/>
      <c r="J31" s="153"/>
      <c r="K31" s="153"/>
      <c r="L31" s="153"/>
      <c r="M31" s="100"/>
      <c r="N31" s="224"/>
      <c r="O31" s="254"/>
      <c r="P31" s="153"/>
      <c r="Q31" s="250"/>
      <c r="R31" s="154"/>
      <c r="S31" s="155"/>
      <c r="T31" s="155"/>
      <c r="U31" s="102"/>
      <c r="V31" s="152"/>
      <c r="W31" s="153"/>
      <c r="X31" s="153"/>
      <c r="Y31" s="100"/>
      <c r="Z31" s="167"/>
      <c r="AA31" s="155"/>
      <c r="AB31" s="155"/>
      <c r="AC31" s="102" t="s">
        <v>21</v>
      </c>
      <c r="AD31" s="31"/>
      <c r="AE31" s="31"/>
    </row>
    <row r="32" spans="1:31" ht="13" x14ac:dyDescent="0.3">
      <c r="A32" s="124" t="s">
        <v>48</v>
      </c>
      <c r="B32" s="44" t="s">
        <v>49</v>
      </c>
      <c r="C32" s="44" t="s">
        <v>21</v>
      </c>
      <c r="D32" s="99"/>
      <c r="E32" s="262">
        <f>I32+J32+K32+L32+M32+N32+R32+S32+T32+U32+V32+Z32+O32+P32+Q32</f>
        <v>11737290</v>
      </c>
      <c r="F32" s="85">
        <v>0</v>
      </c>
      <c r="G32" s="85">
        <v>0</v>
      </c>
      <c r="H32" s="116">
        <v>0</v>
      </c>
      <c r="I32" s="152">
        <f>I33+I44+I47+I63+I64</f>
        <v>3254580</v>
      </c>
      <c r="J32" s="152">
        <f>J43</f>
        <v>3173240</v>
      </c>
      <c r="K32" s="152">
        <f>K33+K44+K47+K64+K63</f>
        <v>0</v>
      </c>
      <c r="L32" s="152">
        <f t="shared" ref="L32:Y32" si="2">L33+L44+L47+L64+L63</f>
        <v>477000</v>
      </c>
      <c r="M32" s="152">
        <f>M33+M44+M47+M64+M63</f>
        <v>1569000</v>
      </c>
      <c r="N32" s="152">
        <f t="shared" si="2"/>
        <v>0</v>
      </c>
      <c r="O32" s="251">
        <f t="shared" si="2"/>
        <v>0</v>
      </c>
      <c r="P32" s="251">
        <f>P33+P44+P47+P64+P63</f>
        <v>0</v>
      </c>
      <c r="Q32" s="153"/>
      <c r="R32" s="154">
        <f>R33+R44+R47+R64+R63</f>
        <v>2633050</v>
      </c>
      <c r="S32" s="167">
        <f t="shared" si="2"/>
        <v>212580</v>
      </c>
      <c r="T32" s="167"/>
      <c r="U32" s="167">
        <f t="shared" si="2"/>
        <v>0</v>
      </c>
      <c r="V32" s="152">
        <f t="shared" si="2"/>
        <v>417840</v>
      </c>
      <c r="W32" s="152">
        <f t="shared" si="2"/>
        <v>0</v>
      </c>
      <c r="X32" s="152">
        <f t="shared" si="2"/>
        <v>0</v>
      </c>
      <c r="Y32" s="152">
        <f t="shared" si="2"/>
        <v>0</v>
      </c>
      <c r="Z32" s="167"/>
      <c r="AA32" s="155"/>
      <c r="AB32" s="155"/>
      <c r="AC32" s="102"/>
      <c r="AD32" s="31"/>
      <c r="AE32" s="31"/>
    </row>
    <row r="33" spans="1:31" ht="26" x14ac:dyDescent="0.3">
      <c r="A33" s="126" t="s">
        <v>50</v>
      </c>
      <c r="B33" s="41" t="s">
        <v>51</v>
      </c>
      <c r="C33" s="41" t="s">
        <v>21</v>
      </c>
      <c r="D33" s="99"/>
      <c r="E33" s="262">
        <f>I33+J33+K33+L33+M33+N33+R33+S33+T33+U33+V33+Z33+O33</f>
        <v>1569000</v>
      </c>
      <c r="F33" s="85">
        <v>0</v>
      </c>
      <c r="G33" s="85">
        <v>0</v>
      </c>
      <c r="H33" s="116">
        <v>0</v>
      </c>
      <c r="I33" s="152"/>
      <c r="J33" s="153"/>
      <c r="K33" s="153">
        <f>SUM(K34:K37)</f>
        <v>0</v>
      </c>
      <c r="L33" s="153"/>
      <c r="M33" s="100">
        <f>M34+M35+M36+M37</f>
        <v>1569000</v>
      </c>
      <c r="N33" s="152"/>
      <c r="O33" s="224"/>
      <c r="P33" s="153"/>
      <c r="Q33" s="250"/>
      <c r="R33" s="154">
        <f t="shared" ref="R33:Z33" si="3">R34+R35+R36+R37</f>
        <v>0</v>
      </c>
      <c r="S33" s="155">
        <f t="shared" si="3"/>
        <v>0</v>
      </c>
      <c r="T33" s="155">
        <f t="shared" si="3"/>
        <v>0</v>
      </c>
      <c r="U33" s="155">
        <f t="shared" si="3"/>
        <v>0</v>
      </c>
      <c r="V33" s="153">
        <f t="shared" si="3"/>
        <v>0</v>
      </c>
      <c r="W33" s="224">
        <f t="shared" si="3"/>
        <v>0</v>
      </c>
      <c r="X33" s="224">
        <f t="shared" si="3"/>
        <v>0</v>
      </c>
      <c r="Y33" s="224">
        <f t="shared" si="3"/>
        <v>0</v>
      </c>
      <c r="Z33" s="155">
        <f t="shared" si="3"/>
        <v>0</v>
      </c>
      <c r="AA33" s="155"/>
      <c r="AB33" s="155"/>
      <c r="AC33" s="102" t="s">
        <v>21</v>
      </c>
      <c r="AD33" s="31"/>
      <c r="AE33" s="31"/>
    </row>
    <row r="34" spans="1:31" ht="26" x14ac:dyDescent="0.3">
      <c r="A34" s="128" t="s">
        <v>52</v>
      </c>
      <c r="B34" s="41" t="s">
        <v>53</v>
      </c>
      <c r="C34" s="41" t="s">
        <v>54</v>
      </c>
      <c r="D34" s="99" t="s">
        <v>373</v>
      </c>
      <c r="E34" s="262">
        <f>I34+J34+K34+L34+M34+N34+R34+S34+T34+U34+V34+Z34+O34</f>
        <v>0</v>
      </c>
      <c r="F34" s="85">
        <v>0</v>
      </c>
      <c r="G34" s="85">
        <v>0</v>
      </c>
      <c r="H34" s="116">
        <v>0</v>
      </c>
      <c r="I34" s="152"/>
      <c r="J34" s="153"/>
      <c r="K34" s="153"/>
      <c r="L34" s="153"/>
      <c r="M34" s="100"/>
      <c r="N34" s="152"/>
      <c r="O34" s="224"/>
      <c r="P34" s="153"/>
      <c r="Q34" s="250"/>
      <c r="R34" s="154"/>
      <c r="S34" s="155"/>
      <c r="T34" s="155"/>
      <c r="U34" s="102"/>
      <c r="V34" s="152"/>
      <c r="W34" s="153"/>
      <c r="X34" s="153"/>
      <c r="Y34" s="100"/>
      <c r="Z34" s="167"/>
      <c r="AA34" s="155"/>
      <c r="AB34" s="155"/>
      <c r="AC34" s="102" t="s">
        <v>21</v>
      </c>
      <c r="AD34" s="31"/>
      <c r="AE34" s="31"/>
    </row>
    <row r="35" spans="1:31" ht="13" x14ac:dyDescent="0.3">
      <c r="A35" s="132" t="s">
        <v>55</v>
      </c>
      <c r="B35" s="41" t="s">
        <v>56</v>
      </c>
      <c r="C35" s="41" t="s">
        <v>57</v>
      </c>
      <c r="D35" s="99" t="s">
        <v>407</v>
      </c>
      <c r="E35" s="262">
        <f>I35+J35+K35+L35+M35+N35+R35+S35+T35+U35+V35+Z35+O35</f>
        <v>1569000</v>
      </c>
      <c r="F35" s="85">
        <v>0</v>
      </c>
      <c r="G35" s="85">
        <v>0</v>
      </c>
      <c r="H35" s="116">
        <v>0</v>
      </c>
      <c r="I35" s="152"/>
      <c r="J35" s="153"/>
      <c r="K35" s="153"/>
      <c r="L35" s="153"/>
      <c r="M35" s="100">
        <f>Расшифровка!S15</f>
        <v>1569000</v>
      </c>
      <c r="N35" s="152"/>
      <c r="O35" s="224"/>
      <c r="P35" s="153"/>
      <c r="Q35" s="250"/>
      <c r="R35" s="154"/>
      <c r="S35" s="155"/>
      <c r="T35" s="155"/>
      <c r="U35" s="102"/>
      <c r="V35" s="152"/>
      <c r="W35" s="153"/>
      <c r="X35" s="153"/>
      <c r="Y35" s="100"/>
      <c r="Z35" s="167"/>
      <c r="AA35" s="155"/>
      <c r="AB35" s="155"/>
      <c r="AC35" s="102" t="s">
        <v>21</v>
      </c>
      <c r="AD35" s="31"/>
      <c r="AE35" s="31"/>
    </row>
    <row r="36" spans="1:31" ht="26" x14ac:dyDescent="0.3">
      <c r="A36" s="128" t="s">
        <v>58</v>
      </c>
      <c r="B36" s="41" t="s">
        <v>59</v>
      </c>
      <c r="C36" s="41" t="s">
        <v>60</v>
      </c>
      <c r="D36" s="99"/>
      <c r="E36" s="262">
        <f>I36+J36+K36+L36+M36+R36+S36+T36+U36+V36+Z36</f>
        <v>0</v>
      </c>
      <c r="F36" s="85">
        <v>0</v>
      </c>
      <c r="G36" s="85">
        <v>0</v>
      </c>
      <c r="H36" s="116">
        <v>0</v>
      </c>
      <c r="I36" s="152"/>
      <c r="J36" s="153"/>
      <c r="K36" s="153"/>
      <c r="L36" s="153"/>
      <c r="M36" s="100"/>
      <c r="N36" s="152"/>
      <c r="O36" s="224"/>
      <c r="P36" s="153"/>
      <c r="Q36" s="250"/>
      <c r="R36" s="154"/>
      <c r="S36" s="155"/>
      <c r="T36" s="155"/>
      <c r="U36" s="102"/>
      <c r="V36" s="152"/>
      <c r="W36" s="153"/>
      <c r="X36" s="153"/>
      <c r="Y36" s="100"/>
      <c r="Z36" s="167"/>
      <c r="AA36" s="155"/>
      <c r="AB36" s="155"/>
      <c r="AC36" s="102" t="s">
        <v>21</v>
      </c>
      <c r="AD36" s="31"/>
      <c r="AE36" s="31"/>
    </row>
    <row r="37" spans="1:31" ht="26" x14ac:dyDescent="0.3">
      <c r="A37" s="128" t="s">
        <v>61</v>
      </c>
      <c r="B37" s="41" t="s">
        <v>62</v>
      </c>
      <c r="C37" s="41" t="s">
        <v>63</v>
      </c>
      <c r="D37" s="99" t="s">
        <v>390</v>
      </c>
      <c r="E37" s="262">
        <f>I37+J37+K37+L37+M37+N37+R37+S37+T37+U37+V37+Z37</f>
        <v>0</v>
      </c>
      <c r="F37" s="85">
        <v>0</v>
      </c>
      <c r="G37" s="85">
        <v>0</v>
      </c>
      <c r="H37" s="116">
        <v>0</v>
      </c>
      <c r="I37" s="152"/>
      <c r="J37" s="153"/>
      <c r="K37" s="153"/>
      <c r="L37" s="153"/>
      <c r="M37" s="100"/>
      <c r="N37" s="152"/>
      <c r="O37" s="224"/>
      <c r="P37" s="153"/>
      <c r="Q37" s="250"/>
      <c r="R37" s="154"/>
      <c r="S37" s="155"/>
      <c r="T37" s="155"/>
      <c r="U37" s="102"/>
      <c r="V37" s="152"/>
      <c r="W37" s="153"/>
      <c r="X37" s="153"/>
      <c r="Y37" s="100"/>
      <c r="Z37" s="167"/>
      <c r="AA37" s="155"/>
      <c r="AB37" s="155"/>
      <c r="AC37" s="102" t="s">
        <v>21</v>
      </c>
      <c r="AD37" s="31"/>
      <c r="AE37" s="31"/>
    </row>
    <row r="38" spans="1:31" ht="26" x14ac:dyDescent="0.3">
      <c r="A38" s="133" t="s">
        <v>219</v>
      </c>
      <c r="B38" s="41" t="s">
        <v>217</v>
      </c>
      <c r="C38" s="41" t="s">
        <v>63</v>
      </c>
      <c r="D38" s="99" t="s">
        <v>390</v>
      </c>
      <c r="E38" s="262">
        <f>I38+J38+K38+L38+M38+N38+R38+S38+T38+U38+V38+Z38</f>
        <v>0</v>
      </c>
      <c r="F38" s="85">
        <v>0</v>
      </c>
      <c r="G38" s="85">
        <v>0</v>
      </c>
      <c r="H38" s="116">
        <v>0</v>
      </c>
      <c r="I38" s="152"/>
      <c r="J38" s="153"/>
      <c r="K38" s="153"/>
      <c r="L38" s="153"/>
      <c r="M38" s="100"/>
      <c r="N38" s="152"/>
      <c r="O38" s="224"/>
      <c r="P38" s="153"/>
      <c r="Q38" s="250"/>
      <c r="R38" s="154"/>
      <c r="S38" s="155"/>
      <c r="T38" s="155"/>
      <c r="U38" s="102"/>
      <c r="V38" s="152"/>
      <c r="W38" s="153"/>
      <c r="X38" s="153"/>
      <c r="Y38" s="100"/>
      <c r="Z38" s="167"/>
      <c r="AA38" s="155"/>
      <c r="AB38" s="155"/>
      <c r="AC38" s="102"/>
      <c r="AD38" s="31"/>
      <c r="AE38" s="31"/>
    </row>
    <row r="39" spans="1:31" ht="13" x14ac:dyDescent="0.3">
      <c r="A39" s="133" t="s">
        <v>214</v>
      </c>
      <c r="B39" s="41" t="s">
        <v>218</v>
      </c>
      <c r="C39" s="41" t="s">
        <v>63</v>
      </c>
      <c r="D39" s="99"/>
      <c r="E39" s="262">
        <f>I39+J39+K39+L39+M39+R39+S39+T39+U39+V39+Z39</f>
        <v>0</v>
      </c>
      <c r="F39" s="85">
        <v>0</v>
      </c>
      <c r="G39" s="85">
        <v>0</v>
      </c>
      <c r="H39" s="116">
        <v>0</v>
      </c>
      <c r="I39" s="152"/>
      <c r="J39" s="153"/>
      <c r="K39" s="153"/>
      <c r="L39" s="153"/>
      <c r="M39" s="100"/>
      <c r="N39" s="152"/>
      <c r="O39" s="224"/>
      <c r="P39" s="153"/>
      <c r="Q39" s="250"/>
      <c r="R39" s="154"/>
      <c r="S39" s="155"/>
      <c r="T39" s="155"/>
      <c r="U39" s="102"/>
      <c r="V39" s="152"/>
      <c r="W39" s="153"/>
      <c r="X39" s="153"/>
      <c r="Y39" s="100"/>
      <c r="Z39" s="167"/>
      <c r="AA39" s="155"/>
      <c r="AB39" s="155"/>
      <c r="AC39" s="102"/>
      <c r="AD39" s="31"/>
      <c r="AE39" s="31"/>
    </row>
    <row r="40" spans="1:31" ht="26" x14ac:dyDescent="0.3">
      <c r="A40" s="129" t="s">
        <v>215</v>
      </c>
      <c r="B40" s="41" t="s">
        <v>282</v>
      </c>
      <c r="C40" s="41" t="s">
        <v>220</v>
      </c>
      <c r="D40" s="99"/>
      <c r="E40" s="262">
        <f>I40+J40+K40+L40+M40+R40+S40+T40+U40+V40+Z40</f>
        <v>0</v>
      </c>
      <c r="F40" s="85">
        <v>0</v>
      </c>
      <c r="G40" s="85">
        <v>0</v>
      </c>
      <c r="H40" s="116">
        <v>0</v>
      </c>
      <c r="I40" s="152"/>
      <c r="J40" s="153"/>
      <c r="K40" s="153"/>
      <c r="L40" s="153"/>
      <c r="M40" s="100"/>
      <c r="N40" s="152"/>
      <c r="O40" s="224"/>
      <c r="P40" s="153"/>
      <c r="Q40" s="250"/>
      <c r="R40" s="154"/>
      <c r="S40" s="155"/>
      <c r="T40" s="155"/>
      <c r="U40" s="102"/>
      <c r="V40" s="152"/>
      <c r="W40" s="153"/>
      <c r="X40" s="153"/>
      <c r="Y40" s="100"/>
      <c r="Z40" s="167"/>
      <c r="AA40" s="155"/>
      <c r="AB40" s="155"/>
      <c r="AC40" s="102"/>
      <c r="AD40" s="31"/>
      <c r="AE40" s="31"/>
    </row>
    <row r="41" spans="1:31" ht="13" x14ac:dyDescent="0.3">
      <c r="A41" s="134" t="s">
        <v>27</v>
      </c>
      <c r="B41" s="41"/>
      <c r="C41" s="41"/>
      <c r="D41" s="99"/>
      <c r="E41" s="262">
        <f>I41+J41+K41+L41+M41+R41+S41+T41+U41+V41+Z41</f>
        <v>0</v>
      </c>
      <c r="F41" s="85">
        <v>0</v>
      </c>
      <c r="G41" s="85">
        <v>0</v>
      </c>
      <c r="H41" s="116">
        <v>0</v>
      </c>
      <c r="I41" s="152"/>
      <c r="J41" s="153"/>
      <c r="K41" s="153"/>
      <c r="L41" s="153"/>
      <c r="M41" s="100"/>
      <c r="N41" s="152"/>
      <c r="O41" s="224"/>
      <c r="P41" s="153"/>
      <c r="Q41" s="250"/>
      <c r="R41" s="154"/>
      <c r="S41" s="155"/>
      <c r="T41" s="155"/>
      <c r="U41" s="102"/>
      <c r="V41" s="152"/>
      <c r="W41" s="153"/>
      <c r="X41" s="153"/>
      <c r="Y41" s="100"/>
      <c r="Z41" s="167"/>
      <c r="AA41" s="155"/>
      <c r="AB41" s="155"/>
      <c r="AC41" s="102"/>
      <c r="AD41" s="31"/>
      <c r="AE41" s="31"/>
    </row>
    <row r="42" spans="1:31" ht="13" x14ac:dyDescent="0.3">
      <c r="A42" s="134" t="s">
        <v>216</v>
      </c>
      <c r="B42" s="41" t="s">
        <v>283</v>
      </c>
      <c r="C42" s="41" t="s">
        <v>220</v>
      </c>
      <c r="D42" s="99"/>
      <c r="E42" s="262">
        <f>I42+J42+K42+L42+M42+R42+S42+T42+U42+V42+Z42</f>
        <v>0</v>
      </c>
      <c r="F42" s="85">
        <v>0</v>
      </c>
      <c r="G42" s="85">
        <v>0</v>
      </c>
      <c r="H42" s="116">
        <v>0</v>
      </c>
      <c r="I42" s="152"/>
      <c r="J42" s="152"/>
      <c r="K42" s="152"/>
      <c r="L42" s="152"/>
      <c r="M42" s="152"/>
      <c r="N42" s="152"/>
      <c r="O42" s="224"/>
      <c r="P42" s="153"/>
      <c r="Q42" s="250"/>
      <c r="R42" s="154"/>
      <c r="S42" s="167"/>
      <c r="T42" s="167"/>
      <c r="U42" s="167"/>
      <c r="V42" s="152"/>
      <c r="W42" s="153"/>
      <c r="X42" s="153"/>
      <c r="Y42" s="100"/>
      <c r="Z42" s="167"/>
      <c r="AA42" s="155"/>
      <c r="AB42" s="155"/>
      <c r="AC42" s="102"/>
      <c r="AD42" s="31"/>
      <c r="AE42" s="31"/>
    </row>
    <row r="43" spans="1:31" ht="13" x14ac:dyDescent="0.3">
      <c r="A43" s="125" t="s">
        <v>64</v>
      </c>
      <c r="B43" s="41" t="s">
        <v>65</v>
      </c>
      <c r="C43" s="41" t="s">
        <v>66</v>
      </c>
      <c r="D43" s="99"/>
      <c r="E43" s="262">
        <f>I43+J43+K43+L43+M43+R43+S43+T43+U43+V43+Z43+N43</f>
        <v>6330724</v>
      </c>
      <c r="F43" s="85">
        <v>0</v>
      </c>
      <c r="G43" s="85">
        <v>0</v>
      </c>
      <c r="H43" s="116">
        <v>0</v>
      </c>
      <c r="I43" s="152">
        <f>I44+I47+I48+I49</f>
        <v>1113222</v>
      </c>
      <c r="J43" s="152">
        <f>J44+J47+J48+J49</f>
        <v>3173240</v>
      </c>
      <c r="K43" s="152">
        <f t="shared" ref="K43:Z43" si="4">K44+K47+K48+K49</f>
        <v>0</v>
      </c>
      <c r="L43" s="152">
        <f t="shared" si="4"/>
        <v>477000</v>
      </c>
      <c r="M43" s="152">
        <f t="shared" si="4"/>
        <v>0</v>
      </c>
      <c r="N43" s="152"/>
      <c r="O43" s="224"/>
      <c r="P43" s="153"/>
      <c r="Q43" s="250"/>
      <c r="R43" s="154">
        <f t="shared" si="4"/>
        <v>936842</v>
      </c>
      <c r="S43" s="167">
        <f t="shared" si="4"/>
        <v>212580</v>
      </c>
      <c r="T43" s="167">
        <f t="shared" si="4"/>
        <v>0</v>
      </c>
      <c r="U43" s="167">
        <f t="shared" si="4"/>
        <v>0</v>
      </c>
      <c r="V43" s="152">
        <f t="shared" si="4"/>
        <v>417840</v>
      </c>
      <c r="W43" s="152">
        <f t="shared" si="4"/>
        <v>0</v>
      </c>
      <c r="X43" s="152">
        <f t="shared" si="4"/>
        <v>0</v>
      </c>
      <c r="Y43" s="152">
        <f t="shared" si="4"/>
        <v>0</v>
      </c>
      <c r="Z43" s="167">
        <f t="shared" si="4"/>
        <v>0</v>
      </c>
      <c r="AA43" s="155"/>
      <c r="AB43" s="155"/>
      <c r="AC43" s="102" t="s">
        <v>21</v>
      </c>
      <c r="AD43" s="31"/>
      <c r="AE43" s="31"/>
    </row>
    <row r="44" spans="1:31" ht="26" x14ac:dyDescent="0.3">
      <c r="A44" s="128" t="s">
        <v>67</v>
      </c>
      <c r="B44" s="41" t="s">
        <v>68</v>
      </c>
      <c r="C44" s="41" t="s">
        <v>69</v>
      </c>
      <c r="D44" s="99"/>
      <c r="E44" s="262">
        <f>I44+J44+K44+L44+M44+R44+S44+T44+U44+V44+Z44+N44</f>
        <v>3887984</v>
      </c>
      <c r="F44" s="85">
        <v>0</v>
      </c>
      <c r="G44" s="85">
        <v>0</v>
      </c>
      <c r="H44" s="116">
        <v>0</v>
      </c>
      <c r="I44" s="152">
        <f>I46</f>
        <v>1113222</v>
      </c>
      <c r="J44" s="152">
        <f>J46</f>
        <v>730500</v>
      </c>
      <c r="K44" s="152">
        <f t="shared" ref="K44:Z44" si="5">K46</f>
        <v>0</v>
      </c>
      <c r="L44" s="152">
        <f>L46</f>
        <v>477000</v>
      </c>
      <c r="M44" s="152">
        <f t="shared" si="5"/>
        <v>0</v>
      </c>
      <c r="N44" s="152"/>
      <c r="O44" s="224"/>
      <c r="P44" s="153"/>
      <c r="Q44" s="250"/>
      <c r="R44" s="154">
        <f t="shared" si="5"/>
        <v>936842</v>
      </c>
      <c r="S44" s="167">
        <f t="shared" si="5"/>
        <v>212580</v>
      </c>
      <c r="T44" s="167"/>
      <c r="U44" s="167">
        <f t="shared" si="5"/>
        <v>0</v>
      </c>
      <c r="V44" s="152">
        <f t="shared" si="5"/>
        <v>417840</v>
      </c>
      <c r="W44" s="152">
        <f t="shared" si="5"/>
        <v>0</v>
      </c>
      <c r="X44" s="152">
        <f t="shared" si="5"/>
        <v>0</v>
      </c>
      <c r="Y44" s="152">
        <f t="shared" si="5"/>
        <v>0</v>
      </c>
      <c r="Z44" s="167">
        <f t="shared" si="5"/>
        <v>0</v>
      </c>
      <c r="AA44" s="155"/>
      <c r="AB44" s="155"/>
      <c r="AC44" s="102" t="s">
        <v>21</v>
      </c>
      <c r="AD44" s="31"/>
      <c r="AE44" s="31"/>
    </row>
    <row r="45" spans="1:31" ht="13" x14ac:dyDescent="0.3">
      <c r="A45" s="133" t="s">
        <v>103</v>
      </c>
      <c r="B45" s="41"/>
      <c r="C45" s="41"/>
      <c r="D45" s="99"/>
      <c r="E45" s="262">
        <f>I45+J45+K45+L45+M45+R45+S45+T45+U45+V45+Z45</f>
        <v>0</v>
      </c>
      <c r="F45" s="85">
        <v>0</v>
      </c>
      <c r="G45" s="85">
        <v>0</v>
      </c>
      <c r="H45" s="116">
        <v>0</v>
      </c>
      <c r="I45" s="152"/>
      <c r="J45" s="153"/>
      <c r="K45" s="153"/>
      <c r="L45" s="153"/>
      <c r="M45" s="100"/>
      <c r="N45" s="152"/>
      <c r="O45" s="224"/>
      <c r="P45" s="153"/>
      <c r="Q45" s="250"/>
      <c r="R45" s="154"/>
      <c r="S45" s="155"/>
      <c r="T45" s="155"/>
      <c r="U45" s="102"/>
      <c r="V45" s="152"/>
      <c r="W45" s="153"/>
      <c r="X45" s="153"/>
      <c r="Y45" s="100"/>
      <c r="Z45" s="167"/>
      <c r="AA45" s="155"/>
      <c r="AB45" s="155"/>
      <c r="AC45" s="102"/>
      <c r="AD45" s="31"/>
      <c r="AE45" s="31"/>
    </row>
    <row r="46" spans="1:31" ht="26" x14ac:dyDescent="0.3">
      <c r="A46" s="133" t="s">
        <v>221</v>
      </c>
      <c r="B46" s="41" t="s">
        <v>222</v>
      </c>
      <c r="C46" s="41" t="s">
        <v>223</v>
      </c>
      <c r="D46" s="99" t="s">
        <v>393</v>
      </c>
      <c r="E46" s="262">
        <f>I46+J46+K46+L46+M46+R46+S46+T46+U46+V46+Z46+N46</f>
        <v>3887984</v>
      </c>
      <c r="F46" s="85">
        <v>0</v>
      </c>
      <c r="G46" s="85">
        <v>0</v>
      </c>
      <c r="H46" s="116">
        <v>0</v>
      </c>
      <c r="I46" s="152">
        <f>Расшифровка!N16</f>
        <v>1113222</v>
      </c>
      <c r="J46" s="153">
        <f>Расшифровка!O17</f>
        <v>730500</v>
      </c>
      <c r="K46" s="153"/>
      <c r="L46" s="153">
        <f>Расшифровка!Q20</f>
        <v>477000</v>
      </c>
      <c r="M46" s="100"/>
      <c r="N46" s="152"/>
      <c r="O46" s="224"/>
      <c r="P46" s="153"/>
      <c r="Q46" s="250"/>
      <c r="R46" s="154">
        <f>Расшифровка!W17</f>
        <v>936842</v>
      </c>
      <c r="S46" s="155">
        <f>Расшифровка!X17</f>
        <v>212580</v>
      </c>
      <c r="T46" s="155"/>
      <c r="U46" s="102"/>
      <c r="V46" s="152">
        <f>Расшифровка!M17</f>
        <v>417840</v>
      </c>
      <c r="W46" s="153"/>
      <c r="X46" s="153"/>
      <c r="Y46" s="100"/>
      <c r="Z46" s="167"/>
      <c r="AA46" s="155"/>
      <c r="AB46" s="155"/>
      <c r="AC46" s="102"/>
      <c r="AD46" s="31"/>
      <c r="AE46" s="31"/>
    </row>
    <row r="47" spans="1:31" ht="26" x14ac:dyDescent="0.3">
      <c r="A47" s="128" t="s">
        <v>70</v>
      </c>
      <c r="B47" s="41" t="s">
        <v>71</v>
      </c>
      <c r="C47" s="41" t="s">
        <v>72</v>
      </c>
      <c r="D47" s="99" t="s">
        <v>392</v>
      </c>
      <c r="E47" s="262">
        <f t="shared" ref="E47:E58" si="6">I47+J47+K47+L47+M47+R47+S47+T47+U47+V47+Z47</f>
        <v>2442740</v>
      </c>
      <c r="F47" s="85">
        <v>0</v>
      </c>
      <c r="G47" s="85">
        <v>0</v>
      </c>
      <c r="H47" s="116">
        <v>0</v>
      </c>
      <c r="I47" s="152"/>
      <c r="J47" s="153">
        <f>Расшифровка!O19</f>
        <v>2442740</v>
      </c>
      <c r="K47" s="153"/>
      <c r="L47" s="153"/>
      <c r="M47" s="100"/>
      <c r="N47" s="152"/>
      <c r="O47" s="224"/>
      <c r="P47" s="153"/>
      <c r="Q47" s="250"/>
      <c r="R47" s="154"/>
      <c r="S47" s="155"/>
      <c r="T47" s="155"/>
      <c r="U47" s="102"/>
      <c r="V47" s="152"/>
      <c r="W47" s="153"/>
      <c r="X47" s="153"/>
      <c r="Y47" s="100"/>
      <c r="Z47" s="167"/>
      <c r="AA47" s="155"/>
      <c r="AB47" s="155"/>
      <c r="AC47" s="102" t="s">
        <v>21</v>
      </c>
      <c r="AD47" s="31"/>
      <c r="AE47" s="31"/>
    </row>
    <row r="48" spans="1:31" ht="39" x14ac:dyDescent="0.3">
      <c r="A48" s="128" t="s">
        <v>73</v>
      </c>
      <c r="B48" s="41" t="s">
        <v>74</v>
      </c>
      <c r="C48" s="41" t="s">
        <v>75</v>
      </c>
      <c r="D48" s="99"/>
      <c r="E48" s="262">
        <f t="shared" si="6"/>
        <v>0</v>
      </c>
      <c r="F48" s="85">
        <v>0</v>
      </c>
      <c r="G48" s="85">
        <v>0</v>
      </c>
      <c r="H48" s="116">
        <v>0</v>
      </c>
      <c r="I48" s="152"/>
      <c r="J48" s="153"/>
      <c r="K48" s="153"/>
      <c r="L48" s="153"/>
      <c r="M48" s="100"/>
      <c r="N48" s="152"/>
      <c r="O48" s="224"/>
      <c r="P48" s="153"/>
      <c r="Q48" s="250"/>
      <c r="R48" s="154"/>
      <c r="S48" s="155"/>
      <c r="T48" s="155"/>
      <c r="U48" s="102"/>
      <c r="V48" s="152"/>
      <c r="W48" s="153"/>
      <c r="X48" s="153"/>
      <c r="Y48" s="100"/>
      <c r="Z48" s="167"/>
      <c r="AA48" s="155"/>
      <c r="AB48" s="155"/>
      <c r="AC48" s="102" t="s">
        <v>21</v>
      </c>
      <c r="AD48" s="31"/>
      <c r="AE48" s="31"/>
    </row>
    <row r="49" spans="1:31" ht="13" x14ac:dyDescent="0.3">
      <c r="A49" s="129" t="s">
        <v>284</v>
      </c>
      <c r="B49" s="41" t="s">
        <v>224</v>
      </c>
      <c r="C49" s="41" t="s">
        <v>225</v>
      </c>
      <c r="D49" s="99"/>
      <c r="E49" s="262">
        <f t="shared" si="6"/>
        <v>0</v>
      </c>
      <c r="F49" s="85">
        <v>0</v>
      </c>
      <c r="G49" s="85">
        <v>0</v>
      </c>
      <c r="H49" s="116">
        <v>0</v>
      </c>
      <c r="I49" s="152"/>
      <c r="J49" s="153"/>
      <c r="K49" s="153"/>
      <c r="L49" s="153"/>
      <c r="M49" s="100"/>
      <c r="N49" s="152"/>
      <c r="O49" s="224"/>
      <c r="P49" s="153"/>
      <c r="Q49" s="250"/>
      <c r="R49" s="154"/>
      <c r="S49" s="155"/>
      <c r="T49" s="155"/>
      <c r="U49" s="102"/>
      <c r="V49" s="152"/>
      <c r="W49" s="153"/>
      <c r="X49" s="153"/>
      <c r="Y49" s="100"/>
      <c r="Z49" s="167"/>
      <c r="AA49" s="155"/>
      <c r="AB49" s="155"/>
      <c r="AC49" s="102"/>
      <c r="AD49" s="31"/>
      <c r="AE49" s="31"/>
    </row>
    <row r="50" spans="1:31" ht="13" x14ac:dyDescent="0.3">
      <c r="A50" s="125" t="s">
        <v>76</v>
      </c>
      <c r="B50" s="41" t="s">
        <v>77</v>
      </c>
      <c r="C50" s="41" t="s">
        <v>78</v>
      </c>
      <c r="D50" s="99"/>
      <c r="E50" s="262">
        <f t="shared" si="6"/>
        <v>0</v>
      </c>
      <c r="F50" s="85">
        <v>0</v>
      </c>
      <c r="G50" s="85">
        <v>0</v>
      </c>
      <c r="H50" s="116">
        <v>0</v>
      </c>
      <c r="I50" s="152"/>
      <c r="J50" s="153"/>
      <c r="K50" s="153"/>
      <c r="L50" s="153"/>
      <c r="M50" s="100"/>
      <c r="N50" s="152"/>
      <c r="O50" s="224"/>
      <c r="P50" s="153"/>
      <c r="Q50" s="250"/>
      <c r="R50" s="154"/>
      <c r="S50" s="155"/>
      <c r="T50" s="155"/>
      <c r="U50" s="102"/>
      <c r="V50" s="152"/>
      <c r="W50" s="153"/>
      <c r="X50" s="153"/>
      <c r="Y50" s="100"/>
      <c r="Z50" s="167"/>
      <c r="AA50" s="155"/>
      <c r="AB50" s="155"/>
      <c r="AC50" s="102" t="s">
        <v>21</v>
      </c>
      <c r="AD50" s="31"/>
      <c r="AE50" s="31"/>
    </row>
    <row r="51" spans="1:31" ht="26" x14ac:dyDescent="0.3">
      <c r="A51" s="128" t="s">
        <v>79</v>
      </c>
      <c r="B51" s="41" t="s">
        <v>80</v>
      </c>
      <c r="C51" s="41" t="s">
        <v>81</v>
      </c>
      <c r="D51" s="99"/>
      <c r="E51" s="262">
        <f t="shared" si="6"/>
        <v>0</v>
      </c>
      <c r="F51" s="85">
        <v>0</v>
      </c>
      <c r="G51" s="85">
        <v>0</v>
      </c>
      <c r="H51" s="116">
        <v>0</v>
      </c>
      <c r="I51" s="152"/>
      <c r="J51" s="153"/>
      <c r="K51" s="153"/>
      <c r="L51" s="153"/>
      <c r="M51" s="100"/>
      <c r="N51" s="152"/>
      <c r="O51" s="224"/>
      <c r="P51" s="153"/>
      <c r="Q51" s="250"/>
      <c r="R51" s="154"/>
      <c r="S51" s="155"/>
      <c r="T51" s="155"/>
      <c r="U51" s="102"/>
      <c r="V51" s="152"/>
      <c r="W51" s="153"/>
      <c r="X51" s="153"/>
      <c r="Y51" s="100"/>
      <c r="Z51" s="167"/>
      <c r="AA51" s="155"/>
      <c r="AB51" s="155"/>
      <c r="AC51" s="102" t="s">
        <v>21</v>
      </c>
      <c r="AD51" s="31"/>
      <c r="AE51" s="31"/>
    </row>
    <row r="52" spans="1:31" ht="26" x14ac:dyDescent="0.3">
      <c r="A52" s="128" t="s">
        <v>82</v>
      </c>
      <c r="B52" s="41" t="s">
        <v>83</v>
      </c>
      <c r="C52" s="41" t="s">
        <v>84</v>
      </c>
      <c r="D52" s="99"/>
      <c r="E52" s="262">
        <f t="shared" si="6"/>
        <v>0</v>
      </c>
      <c r="F52" s="85">
        <v>0</v>
      </c>
      <c r="G52" s="85">
        <v>0</v>
      </c>
      <c r="H52" s="116">
        <v>0</v>
      </c>
      <c r="I52" s="152"/>
      <c r="J52" s="153"/>
      <c r="K52" s="153"/>
      <c r="L52" s="153"/>
      <c r="M52" s="100"/>
      <c r="N52" s="152"/>
      <c r="O52" s="224"/>
      <c r="P52" s="153"/>
      <c r="Q52" s="250"/>
      <c r="R52" s="154"/>
      <c r="S52" s="155"/>
      <c r="T52" s="155"/>
      <c r="U52" s="102"/>
      <c r="V52" s="152"/>
      <c r="W52" s="153"/>
      <c r="X52" s="153"/>
      <c r="Y52" s="100"/>
      <c r="Z52" s="167"/>
      <c r="AA52" s="155"/>
      <c r="AB52" s="155"/>
      <c r="AC52" s="102" t="s">
        <v>21</v>
      </c>
      <c r="AD52" s="31"/>
      <c r="AE52" s="31"/>
    </row>
    <row r="53" spans="1:31" ht="13" x14ac:dyDescent="0.3">
      <c r="A53" s="128" t="s">
        <v>85</v>
      </c>
      <c r="B53" s="41" t="s">
        <v>86</v>
      </c>
      <c r="C53" s="41" t="s">
        <v>87</v>
      </c>
      <c r="D53" s="99"/>
      <c r="E53" s="262">
        <f t="shared" si="6"/>
        <v>0</v>
      </c>
      <c r="F53" s="85">
        <v>0</v>
      </c>
      <c r="G53" s="85">
        <v>0</v>
      </c>
      <c r="H53" s="116">
        <v>0</v>
      </c>
      <c r="I53" s="152"/>
      <c r="J53" s="153"/>
      <c r="K53" s="153"/>
      <c r="L53" s="153"/>
      <c r="M53" s="100"/>
      <c r="N53" s="152"/>
      <c r="O53" s="224"/>
      <c r="P53" s="153"/>
      <c r="Q53" s="250"/>
      <c r="R53" s="154"/>
      <c r="S53" s="155"/>
      <c r="T53" s="155"/>
      <c r="U53" s="102"/>
      <c r="V53" s="152"/>
      <c r="W53" s="153"/>
      <c r="X53" s="153"/>
      <c r="Y53" s="100"/>
      <c r="Z53" s="167"/>
      <c r="AA53" s="155"/>
      <c r="AB53" s="155"/>
      <c r="AC53" s="102" t="s">
        <v>21</v>
      </c>
      <c r="AD53" s="31"/>
      <c r="AE53" s="31"/>
    </row>
    <row r="54" spans="1:31" ht="13" x14ac:dyDescent="0.3">
      <c r="A54" s="135" t="s">
        <v>226</v>
      </c>
      <c r="B54" s="41" t="s">
        <v>227</v>
      </c>
      <c r="C54" s="41" t="s">
        <v>213</v>
      </c>
      <c r="D54" s="99"/>
      <c r="E54" s="262">
        <f t="shared" si="6"/>
        <v>0</v>
      </c>
      <c r="F54" s="85">
        <v>0</v>
      </c>
      <c r="G54" s="85">
        <v>0</v>
      </c>
      <c r="H54" s="116">
        <v>0</v>
      </c>
      <c r="I54" s="152"/>
      <c r="J54" s="153"/>
      <c r="K54" s="153"/>
      <c r="L54" s="153"/>
      <c r="M54" s="100"/>
      <c r="N54" s="152"/>
      <c r="O54" s="224"/>
      <c r="P54" s="153"/>
      <c r="Q54" s="250"/>
      <c r="R54" s="154"/>
      <c r="S54" s="155"/>
      <c r="T54" s="155"/>
      <c r="U54" s="102"/>
      <c r="V54" s="152"/>
      <c r="W54" s="153"/>
      <c r="X54" s="153"/>
      <c r="Y54" s="100"/>
      <c r="Z54" s="167"/>
      <c r="AA54" s="155"/>
      <c r="AB54" s="155"/>
      <c r="AC54" s="102"/>
      <c r="AD54" s="31"/>
      <c r="AE54" s="31"/>
    </row>
    <row r="55" spans="1:31" ht="13" x14ac:dyDescent="0.3">
      <c r="A55" s="129" t="s">
        <v>103</v>
      </c>
      <c r="B55" s="56"/>
      <c r="C55" s="56"/>
      <c r="D55" s="99"/>
      <c r="E55" s="262">
        <f t="shared" si="6"/>
        <v>0</v>
      </c>
      <c r="F55" s="85">
        <v>0</v>
      </c>
      <c r="G55" s="85">
        <v>0</v>
      </c>
      <c r="H55" s="116">
        <v>0</v>
      </c>
      <c r="I55" s="152"/>
      <c r="J55" s="153"/>
      <c r="K55" s="153"/>
      <c r="L55" s="153"/>
      <c r="M55" s="100"/>
      <c r="N55" s="152"/>
      <c r="O55" s="224"/>
      <c r="P55" s="153"/>
      <c r="Q55" s="250"/>
      <c r="R55" s="154"/>
      <c r="S55" s="155"/>
      <c r="T55" s="155"/>
      <c r="U55" s="102"/>
      <c r="V55" s="152"/>
      <c r="W55" s="153"/>
      <c r="X55" s="153"/>
      <c r="Y55" s="100"/>
      <c r="Z55" s="167"/>
      <c r="AA55" s="155"/>
      <c r="AB55" s="155"/>
      <c r="AC55" s="102"/>
      <c r="AD55" s="31"/>
      <c r="AE55" s="31"/>
    </row>
    <row r="56" spans="1:31" ht="13" x14ac:dyDescent="0.3">
      <c r="A56" s="129" t="s">
        <v>285</v>
      </c>
      <c r="B56" s="41" t="s">
        <v>229</v>
      </c>
      <c r="C56" s="41" t="s">
        <v>291</v>
      </c>
      <c r="D56" s="99"/>
      <c r="E56" s="262">
        <f t="shared" si="6"/>
        <v>0</v>
      </c>
      <c r="F56" s="85">
        <v>0</v>
      </c>
      <c r="G56" s="85">
        <v>0</v>
      </c>
      <c r="H56" s="116">
        <v>0</v>
      </c>
      <c r="I56" s="152"/>
      <c r="J56" s="153"/>
      <c r="K56" s="153"/>
      <c r="L56" s="153"/>
      <c r="M56" s="100"/>
      <c r="N56" s="152"/>
      <c r="O56" s="224"/>
      <c r="P56" s="153"/>
      <c r="Q56" s="250"/>
      <c r="R56" s="154"/>
      <c r="S56" s="155"/>
      <c r="T56" s="155"/>
      <c r="U56" s="102"/>
      <c r="V56" s="152"/>
      <c r="W56" s="153"/>
      <c r="X56" s="153"/>
      <c r="Y56" s="100"/>
      <c r="Z56" s="167"/>
      <c r="AA56" s="155"/>
      <c r="AB56" s="155"/>
      <c r="AC56" s="102"/>
      <c r="AD56" s="31"/>
      <c r="AE56" s="31"/>
    </row>
    <row r="57" spans="1:31" ht="13" x14ac:dyDescent="0.3">
      <c r="A57" s="129" t="s">
        <v>286</v>
      </c>
      <c r="B57" s="41" t="s">
        <v>231</v>
      </c>
      <c r="C57" s="41" t="s">
        <v>292</v>
      </c>
      <c r="D57" s="99"/>
      <c r="E57" s="262">
        <f t="shared" si="6"/>
        <v>0</v>
      </c>
      <c r="F57" s="85">
        <v>0</v>
      </c>
      <c r="G57" s="85">
        <v>0</v>
      </c>
      <c r="H57" s="116">
        <v>0</v>
      </c>
      <c r="I57" s="152"/>
      <c r="J57" s="153"/>
      <c r="K57" s="153"/>
      <c r="L57" s="153"/>
      <c r="M57" s="100"/>
      <c r="N57" s="152"/>
      <c r="O57" s="224"/>
      <c r="P57" s="153"/>
      <c r="Q57" s="250"/>
      <c r="R57" s="154"/>
      <c r="S57" s="155"/>
      <c r="T57" s="155"/>
      <c r="U57" s="102"/>
      <c r="V57" s="152"/>
      <c r="W57" s="153"/>
      <c r="X57" s="153"/>
      <c r="Y57" s="100"/>
      <c r="Z57" s="167"/>
      <c r="AA57" s="155"/>
      <c r="AB57" s="155"/>
      <c r="AC57" s="102"/>
      <c r="AD57" s="31"/>
      <c r="AE57" s="31"/>
    </row>
    <row r="58" spans="1:31" ht="26" x14ac:dyDescent="0.3">
      <c r="A58" s="129" t="s">
        <v>287</v>
      </c>
      <c r="B58" s="41" t="s">
        <v>233</v>
      </c>
      <c r="C58" s="41" t="s">
        <v>293</v>
      </c>
      <c r="D58" s="99"/>
      <c r="E58" s="262">
        <f t="shared" si="6"/>
        <v>0</v>
      </c>
      <c r="F58" s="85">
        <v>0</v>
      </c>
      <c r="G58" s="85">
        <v>0</v>
      </c>
      <c r="H58" s="116">
        <v>0</v>
      </c>
      <c r="I58" s="152"/>
      <c r="J58" s="153"/>
      <c r="K58" s="153"/>
      <c r="L58" s="153"/>
      <c r="M58" s="100"/>
      <c r="N58" s="152"/>
      <c r="O58" s="224"/>
      <c r="P58" s="153"/>
      <c r="Q58" s="250"/>
      <c r="R58" s="154"/>
      <c r="S58" s="155"/>
      <c r="T58" s="155"/>
      <c r="U58" s="102"/>
      <c r="V58" s="152"/>
      <c r="W58" s="153"/>
      <c r="X58" s="153"/>
      <c r="Y58" s="100"/>
      <c r="Z58" s="167"/>
      <c r="AA58" s="155"/>
      <c r="AB58" s="155"/>
      <c r="AC58" s="102"/>
      <c r="AD58" s="31"/>
      <c r="AE58" s="31"/>
    </row>
    <row r="59" spans="1:31" ht="13" x14ac:dyDescent="0.3">
      <c r="A59" s="129" t="s">
        <v>228</v>
      </c>
      <c r="B59" s="41" t="s">
        <v>288</v>
      </c>
      <c r="C59" s="41" t="s">
        <v>234</v>
      </c>
      <c r="D59" s="99"/>
      <c r="E59" s="262"/>
      <c r="F59" s="85"/>
      <c r="G59" s="85"/>
      <c r="H59" s="116">
        <v>0</v>
      </c>
      <c r="I59" s="152"/>
      <c r="J59" s="153"/>
      <c r="K59" s="153"/>
      <c r="L59" s="153"/>
      <c r="M59" s="100"/>
      <c r="N59" s="152"/>
      <c r="O59" s="224"/>
      <c r="P59" s="153"/>
      <c r="Q59" s="250"/>
      <c r="R59" s="154"/>
      <c r="S59" s="155"/>
      <c r="T59" s="155"/>
      <c r="U59" s="102"/>
      <c r="V59" s="152"/>
      <c r="W59" s="153"/>
      <c r="X59" s="153"/>
      <c r="Y59" s="100"/>
      <c r="Z59" s="167"/>
      <c r="AA59" s="155"/>
      <c r="AB59" s="155"/>
      <c r="AC59" s="102"/>
      <c r="AD59" s="31"/>
      <c r="AE59" s="31"/>
    </row>
    <row r="60" spans="1:31" ht="13" x14ac:dyDescent="0.3">
      <c r="A60" s="129" t="s">
        <v>230</v>
      </c>
      <c r="B60" s="41" t="s">
        <v>289</v>
      </c>
      <c r="C60" s="41" t="s">
        <v>235</v>
      </c>
      <c r="D60" s="99"/>
      <c r="E60" s="262"/>
      <c r="F60" s="85"/>
      <c r="G60" s="85"/>
      <c r="H60" s="116">
        <v>0</v>
      </c>
      <c r="I60" s="152"/>
      <c r="J60" s="153"/>
      <c r="K60" s="153"/>
      <c r="L60" s="153"/>
      <c r="M60" s="100"/>
      <c r="N60" s="152"/>
      <c r="O60" s="224"/>
      <c r="P60" s="153"/>
      <c r="Q60" s="250"/>
      <c r="R60" s="154"/>
      <c r="S60" s="155"/>
      <c r="T60" s="155"/>
      <c r="U60" s="102"/>
      <c r="V60" s="152"/>
      <c r="W60" s="153"/>
      <c r="X60" s="153"/>
      <c r="Y60" s="100"/>
      <c r="Z60" s="167"/>
      <c r="AA60" s="155"/>
      <c r="AB60" s="155"/>
      <c r="AC60" s="102"/>
      <c r="AD60" s="31"/>
      <c r="AE60" s="31"/>
    </row>
    <row r="61" spans="1:31" ht="26" x14ac:dyDescent="0.3">
      <c r="A61" s="129" t="s">
        <v>232</v>
      </c>
      <c r="B61" s="41" t="s">
        <v>290</v>
      </c>
      <c r="C61" s="41" t="s">
        <v>236</v>
      </c>
      <c r="D61" s="99"/>
      <c r="E61" s="262"/>
      <c r="F61" s="85"/>
      <c r="G61" s="85"/>
      <c r="H61" s="116">
        <v>0</v>
      </c>
      <c r="I61" s="152"/>
      <c r="J61" s="153"/>
      <c r="K61" s="153"/>
      <c r="L61" s="153"/>
      <c r="M61" s="100"/>
      <c r="N61" s="152"/>
      <c r="O61" s="224"/>
      <c r="P61" s="153"/>
      <c r="Q61" s="250"/>
      <c r="R61" s="154"/>
      <c r="S61" s="155"/>
      <c r="T61" s="155"/>
      <c r="U61" s="102"/>
      <c r="V61" s="152"/>
      <c r="W61" s="153"/>
      <c r="X61" s="153"/>
      <c r="Y61" s="100"/>
      <c r="Z61" s="167"/>
      <c r="AA61" s="155"/>
      <c r="AB61" s="155"/>
      <c r="AC61" s="102"/>
      <c r="AD61" s="31"/>
      <c r="AE61" s="31"/>
    </row>
    <row r="62" spans="1:31" ht="13" x14ac:dyDescent="0.3">
      <c r="A62" s="125" t="s">
        <v>88</v>
      </c>
      <c r="B62" s="41" t="s">
        <v>89</v>
      </c>
      <c r="C62" s="41" t="s">
        <v>21</v>
      </c>
      <c r="D62" s="99" t="s">
        <v>392</v>
      </c>
      <c r="E62" s="262">
        <f>I62+J62+K62+L62+M62+R62+S62+T62+U62+V62+Z62</f>
        <v>0</v>
      </c>
      <c r="F62" s="85">
        <v>0</v>
      </c>
      <c r="G62" s="85">
        <v>0</v>
      </c>
      <c r="H62" s="116">
        <v>0</v>
      </c>
      <c r="I62" s="152">
        <f>I63</f>
        <v>0</v>
      </c>
      <c r="J62" s="153"/>
      <c r="K62" s="153"/>
      <c r="L62" s="153"/>
      <c r="M62" s="100"/>
      <c r="N62" s="152"/>
      <c r="O62" s="224"/>
      <c r="P62" s="153"/>
      <c r="Q62" s="250"/>
      <c r="R62" s="154"/>
      <c r="S62" s="155"/>
      <c r="T62" s="155"/>
      <c r="U62" s="102"/>
      <c r="V62" s="152"/>
      <c r="W62" s="153"/>
      <c r="X62" s="153"/>
      <c r="Y62" s="100"/>
      <c r="Z62" s="167"/>
      <c r="AA62" s="155"/>
      <c r="AB62" s="155"/>
      <c r="AC62" s="102" t="s">
        <v>21</v>
      </c>
      <c r="AD62" s="31"/>
      <c r="AE62" s="31"/>
    </row>
    <row r="63" spans="1:31" ht="26" x14ac:dyDescent="0.3">
      <c r="A63" s="128" t="s">
        <v>90</v>
      </c>
      <c r="B63" s="41" t="s">
        <v>91</v>
      </c>
      <c r="C63" s="41" t="s">
        <v>92</v>
      </c>
      <c r="D63" s="99" t="s">
        <v>392</v>
      </c>
      <c r="E63" s="262">
        <f>I63+J63+K63+L63+M63+R63+S63+T63+U63+V63+Z63</f>
        <v>0</v>
      </c>
      <c r="F63" s="85">
        <v>0</v>
      </c>
      <c r="G63" s="85">
        <v>0</v>
      </c>
      <c r="H63" s="116">
        <v>0</v>
      </c>
      <c r="I63" s="152"/>
      <c r="J63" s="153"/>
      <c r="K63" s="153"/>
      <c r="L63" s="153"/>
      <c r="M63" s="100"/>
      <c r="N63" s="152"/>
      <c r="O63" s="224"/>
      <c r="P63" s="153"/>
      <c r="Q63" s="250"/>
      <c r="R63" s="154"/>
      <c r="S63" s="155"/>
      <c r="T63" s="155"/>
      <c r="U63" s="102"/>
      <c r="V63" s="152"/>
      <c r="W63" s="153"/>
      <c r="X63" s="153"/>
      <c r="Y63" s="100"/>
      <c r="Z63" s="167"/>
      <c r="AA63" s="155"/>
      <c r="AB63" s="155"/>
      <c r="AC63" s="102" t="s">
        <v>21</v>
      </c>
      <c r="AD63" s="31"/>
      <c r="AE63" s="31"/>
    </row>
    <row r="64" spans="1:31" ht="15.5" x14ac:dyDescent="0.3">
      <c r="A64" s="125" t="s">
        <v>253</v>
      </c>
      <c r="B64" s="41" t="s">
        <v>93</v>
      </c>
      <c r="C64" s="41" t="s">
        <v>21</v>
      </c>
      <c r="D64" s="99"/>
      <c r="E64" s="262">
        <f>I64+J64+K64+L64+M64+R64+S64+T64+U64+V64+Z64+N64+O64+P64+Q64</f>
        <v>3837566</v>
      </c>
      <c r="F64" s="85">
        <v>0</v>
      </c>
      <c r="G64" s="85">
        <v>0</v>
      </c>
      <c r="H64" s="116">
        <v>0</v>
      </c>
      <c r="I64" s="152">
        <f>I65+I66+I67+I68</f>
        <v>2141358</v>
      </c>
      <c r="J64" s="152">
        <f t="shared" ref="J64:Z64" si="7">J65+J66+J67</f>
        <v>0</v>
      </c>
      <c r="K64" s="152">
        <f t="shared" si="7"/>
        <v>0</v>
      </c>
      <c r="L64" s="152">
        <f t="shared" si="7"/>
        <v>0</v>
      </c>
      <c r="M64" s="152">
        <f t="shared" si="7"/>
        <v>0</v>
      </c>
      <c r="N64" s="152">
        <f t="shared" si="7"/>
        <v>0</v>
      </c>
      <c r="O64" s="224">
        <f t="shared" si="7"/>
        <v>0</v>
      </c>
      <c r="P64" s="224">
        <f t="shared" si="7"/>
        <v>0</v>
      </c>
      <c r="Q64" s="224">
        <f t="shared" si="7"/>
        <v>0</v>
      </c>
      <c r="R64" s="154">
        <f t="shared" si="7"/>
        <v>1696208</v>
      </c>
      <c r="S64" s="167">
        <f t="shared" si="7"/>
        <v>0</v>
      </c>
      <c r="T64" s="167">
        <f t="shared" si="7"/>
        <v>0</v>
      </c>
      <c r="U64" s="167">
        <f t="shared" si="7"/>
        <v>0</v>
      </c>
      <c r="V64" s="152">
        <f t="shared" si="7"/>
        <v>0</v>
      </c>
      <c r="W64" s="152">
        <f t="shared" si="7"/>
        <v>0</v>
      </c>
      <c r="X64" s="152">
        <f t="shared" si="7"/>
        <v>0</v>
      </c>
      <c r="Y64" s="152">
        <f t="shared" si="7"/>
        <v>0</v>
      </c>
      <c r="Z64" s="167">
        <f t="shared" si="7"/>
        <v>0</v>
      </c>
      <c r="AA64" s="155"/>
      <c r="AB64" s="155"/>
      <c r="AC64" s="102"/>
      <c r="AD64" s="31"/>
      <c r="AE64" s="31"/>
    </row>
    <row r="65" spans="1:31" ht="26" x14ac:dyDescent="0.3">
      <c r="A65" s="128" t="s">
        <v>94</v>
      </c>
      <c r="B65" s="41" t="s">
        <v>95</v>
      </c>
      <c r="C65" s="41" t="s">
        <v>96</v>
      </c>
      <c r="D65" s="99"/>
      <c r="E65" s="262">
        <f>I65+J65+K65+L65+M65+R65+S65+T65+U65+V65+Z65</f>
        <v>0</v>
      </c>
      <c r="F65" s="85">
        <v>0</v>
      </c>
      <c r="G65" s="85">
        <v>0</v>
      </c>
      <c r="H65" s="116">
        <v>0</v>
      </c>
      <c r="I65" s="152"/>
      <c r="J65" s="153"/>
      <c r="K65" s="153"/>
      <c r="L65" s="153"/>
      <c r="M65" s="100"/>
      <c r="N65" s="152"/>
      <c r="O65" s="224"/>
      <c r="P65" s="153"/>
      <c r="Q65" s="250"/>
      <c r="R65" s="154"/>
      <c r="S65" s="155"/>
      <c r="T65" s="155"/>
      <c r="U65" s="102"/>
      <c r="V65" s="152"/>
      <c r="W65" s="153"/>
      <c r="X65" s="153"/>
      <c r="Y65" s="100"/>
      <c r="Z65" s="167"/>
      <c r="AA65" s="155"/>
      <c r="AB65" s="155"/>
      <c r="AC65" s="102"/>
      <c r="AD65" s="31"/>
      <c r="AE65" s="31"/>
    </row>
    <row r="66" spans="1:31" ht="26" x14ac:dyDescent="0.3">
      <c r="A66" s="128" t="s">
        <v>97</v>
      </c>
      <c r="B66" s="41" t="s">
        <v>98</v>
      </c>
      <c r="C66" s="41" t="s">
        <v>99</v>
      </c>
      <c r="D66" s="99" t="s">
        <v>394</v>
      </c>
      <c r="E66" s="262">
        <f>I66+J66+K66+L66+M66+R66+S66+T66+U66+V66+Z66+N66+O66+P66</f>
        <v>0</v>
      </c>
      <c r="F66" s="85">
        <v>0</v>
      </c>
      <c r="G66" s="85">
        <v>0</v>
      </c>
      <c r="H66" s="116">
        <v>0</v>
      </c>
      <c r="I66" s="152">
        <f>Расшифровка!N36</f>
        <v>0</v>
      </c>
      <c r="J66" s="153"/>
      <c r="K66" s="153"/>
      <c r="L66" s="153"/>
      <c r="M66" s="100"/>
      <c r="N66" s="152"/>
      <c r="O66" s="224"/>
      <c r="P66" s="153"/>
      <c r="Q66" s="250"/>
      <c r="R66" s="154"/>
      <c r="S66" s="155"/>
      <c r="T66" s="155"/>
      <c r="U66" s="102"/>
      <c r="V66" s="152"/>
      <c r="W66" s="153"/>
      <c r="X66" s="153"/>
      <c r="Y66" s="100"/>
      <c r="Z66" s="167"/>
      <c r="AA66" s="155"/>
      <c r="AB66" s="155"/>
      <c r="AC66" s="102"/>
      <c r="AD66" s="31"/>
      <c r="AE66" s="31"/>
    </row>
    <row r="67" spans="1:31" ht="26" x14ac:dyDescent="0.3">
      <c r="A67" s="132" t="s">
        <v>100</v>
      </c>
      <c r="B67" s="41" t="s">
        <v>101</v>
      </c>
      <c r="C67" s="41" t="s">
        <v>102</v>
      </c>
      <c r="D67" s="249" t="s">
        <v>415</v>
      </c>
      <c r="E67" s="262">
        <f>I67+J67+K67+L67+M67+R67+S67+T67+U67+V67+Z67+N67+O67+Q67</f>
        <v>3837566</v>
      </c>
      <c r="F67" s="85">
        <v>0</v>
      </c>
      <c r="G67" s="85">
        <v>0</v>
      </c>
      <c r="H67" s="116">
        <v>0</v>
      </c>
      <c r="I67" s="152">
        <f>Расшифровка!N30-Расшифровка!N33</f>
        <v>2141358</v>
      </c>
      <c r="J67" s="153"/>
      <c r="K67" s="153"/>
      <c r="L67" s="153"/>
      <c r="M67" s="100"/>
      <c r="N67" s="152"/>
      <c r="O67" s="224"/>
      <c r="P67" s="153"/>
      <c r="Q67" s="250"/>
      <c r="R67" s="154">
        <f>Расшифровка!W44</f>
        <v>1696208</v>
      </c>
      <c r="S67" s="155"/>
      <c r="T67" s="155"/>
      <c r="U67" s="102"/>
      <c r="V67" s="152"/>
      <c r="W67" s="153"/>
      <c r="X67" s="153"/>
      <c r="Y67" s="100"/>
      <c r="Z67" s="167"/>
      <c r="AA67" s="155"/>
      <c r="AB67" s="155"/>
      <c r="AC67" s="102"/>
      <c r="AD67" s="31"/>
      <c r="AE67" s="31"/>
    </row>
    <row r="68" spans="1:31" ht="13" x14ac:dyDescent="0.3">
      <c r="A68" s="136" t="s">
        <v>103</v>
      </c>
      <c r="B68" s="41"/>
      <c r="C68" s="41" t="s">
        <v>437</v>
      </c>
      <c r="D68" s="99" t="s">
        <v>438</v>
      </c>
      <c r="E68" s="262">
        <f t="shared" ref="E68:E76" si="8">I68+J68+K68+L68+M68+R68+S68+T68+U68+V68+Z68</f>
        <v>0</v>
      </c>
      <c r="F68" s="85">
        <v>0</v>
      </c>
      <c r="G68" s="85">
        <v>0</v>
      </c>
      <c r="H68" s="116">
        <v>0</v>
      </c>
      <c r="I68" s="152">
        <f>Расшифровка!N33</f>
        <v>0</v>
      </c>
      <c r="J68" s="153"/>
      <c r="K68" s="153"/>
      <c r="L68" s="153"/>
      <c r="M68" s="100"/>
      <c r="N68" s="152"/>
      <c r="O68" s="224"/>
      <c r="P68" s="153"/>
      <c r="Q68" s="250"/>
      <c r="R68" s="154"/>
      <c r="S68" s="155"/>
      <c r="T68" s="155"/>
      <c r="U68" s="102"/>
      <c r="V68" s="152"/>
      <c r="W68" s="153"/>
      <c r="X68" s="153"/>
      <c r="Y68" s="100"/>
      <c r="Z68" s="167"/>
      <c r="AA68" s="155"/>
      <c r="AB68" s="155"/>
      <c r="AC68" s="102"/>
      <c r="AD68" s="31"/>
      <c r="AE68" s="31"/>
    </row>
    <row r="69" spans="1:31" ht="13" x14ac:dyDescent="0.3">
      <c r="A69" s="128" t="s">
        <v>104</v>
      </c>
      <c r="B69" s="41" t="s">
        <v>105</v>
      </c>
      <c r="C69" s="41" t="s">
        <v>106</v>
      </c>
      <c r="D69" s="99"/>
      <c r="E69" s="262">
        <f t="shared" si="8"/>
        <v>0</v>
      </c>
      <c r="F69" s="85">
        <v>0</v>
      </c>
      <c r="G69" s="85">
        <v>0</v>
      </c>
      <c r="H69" s="116">
        <v>0</v>
      </c>
      <c r="I69" s="152"/>
      <c r="J69" s="153"/>
      <c r="K69" s="153"/>
      <c r="L69" s="153"/>
      <c r="M69" s="100"/>
      <c r="N69" s="152"/>
      <c r="O69" s="224"/>
      <c r="P69" s="153"/>
      <c r="Q69" s="250"/>
      <c r="R69" s="154"/>
      <c r="S69" s="155"/>
      <c r="T69" s="155"/>
      <c r="U69" s="102"/>
      <c r="V69" s="152"/>
      <c r="W69" s="153"/>
      <c r="X69" s="153"/>
      <c r="Y69" s="100"/>
      <c r="Z69" s="167"/>
      <c r="AA69" s="155"/>
      <c r="AB69" s="155"/>
      <c r="AC69" s="102"/>
      <c r="AD69" s="31"/>
      <c r="AE69" s="31"/>
    </row>
    <row r="70" spans="1:31" ht="39" x14ac:dyDescent="0.3">
      <c r="A70" s="133" t="s">
        <v>107</v>
      </c>
      <c r="B70" s="41" t="s">
        <v>108</v>
      </c>
      <c r="C70" s="41" t="s">
        <v>109</v>
      </c>
      <c r="D70" s="99"/>
      <c r="E70" s="262">
        <f t="shared" si="8"/>
        <v>0</v>
      </c>
      <c r="F70" s="85">
        <v>0</v>
      </c>
      <c r="G70" s="85">
        <v>0</v>
      </c>
      <c r="H70" s="116">
        <v>0</v>
      </c>
      <c r="I70" s="152"/>
      <c r="J70" s="153"/>
      <c r="K70" s="153"/>
      <c r="L70" s="153"/>
      <c r="M70" s="100"/>
      <c r="N70" s="152"/>
      <c r="O70" s="224"/>
      <c r="P70" s="153"/>
      <c r="Q70" s="250"/>
      <c r="R70" s="154"/>
      <c r="S70" s="155"/>
      <c r="T70" s="155"/>
      <c r="U70" s="102"/>
      <c r="V70" s="152"/>
      <c r="W70" s="153"/>
      <c r="X70" s="153"/>
      <c r="Y70" s="100"/>
      <c r="Z70" s="167"/>
      <c r="AA70" s="155"/>
      <c r="AB70" s="155"/>
      <c r="AC70" s="102"/>
      <c r="AD70" s="31"/>
      <c r="AE70" s="31"/>
    </row>
    <row r="71" spans="1:31" ht="26" x14ac:dyDescent="0.3">
      <c r="A71" s="133" t="s">
        <v>110</v>
      </c>
      <c r="B71" s="41" t="s">
        <v>111</v>
      </c>
      <c r="C71" s="41" t="s">
        <v>112</v>
      </c>
      <c r="D71" s="99"/>
      <c r="E71" s="262">
        <f t="shared" si="8"/>
        <v>0</v>
      </c>
      <c r="F71" s="85">
        <v>0</v>
      </c>
      <c r="G71" s="85">
        <v>0</v>
      </c>
      <c r="H71" s="116">
        <v>0</v>
      </c>
      <c r="I71" s="152"/>
      <c r="J71" s="153"/>
      <c r="K71" s="153"/>
      <c r="L71" s="153"/>
      <c r="M71" s="100"/>
      <c r="N71" s="152"/>
      <c r="O71" s="224"/>
      <c r="P71" s="153"/>
      <c r="Q71" s="250"/>
      <c r="R71" s="154"/>
      <c r="S71" s="155"/>
      <c r="T71" s="155"/>
      <c r="U71" s="102"/>
      <c r="V71" s="152"/>
      <c r="W71" s="153"/>
      <c r="X71" s="153"/>
      <c r="Y71" s="100"/>
      <c r="Z71" s="167"/>
      <c r="AA71" s="155"/>
      <c r="AB71" s="155"/>
      <c r="AC71" s="102"/>
      <c r="AD71" s="31"/>
      <c r="AE71" s="31"/>
    </row>
    <row r="72" spans="1:31" ht="15" x14ac:dyDescent="0.3">
      <c r="A72" s="124" t="s">
        <v>254</v>
      </c>
      <c r="B72" s="44" t="s">
        <v>113</v>
      </c>
      <c r="C72" s="44" t="s">
        <v>114</v>
      </c>
      <c r="D72" s="99"/>
      <c r="E72" s="262">
        <f t="shared" si="8"/>
        <v>0</v>
      </c>
      <c r="F72" s="85">
        <v>0</v>
      </c>
      <c r="G72" s="85">
        <v>0</v>
      </c>
      <c r="H72" s="116">
        <v>0</v>
      </c>
      <c r="I72" s="152"/>
      <c r="J72" s="153"/>
      <c r="K72" s="153"/>
      <c r="L72" s="153"/>
      <c r="M72" s="100"/>
      <c r="N72" s="152"/>
      <c r="O72" s="224"/>
      <c r="P72" s="153"/>
      <c r="Q72" s="250"/>
      <c r="R72" s="154"/>
      <c r="S72" s="155"/>
      <c r="T72" s="155"/>
      <c r="U72" s="102"/>
      <c r="V72" s="152"/>
      <c r="W72" s="153"/>
      <c r="X72" s="153"/>
      <c r="Y72" s="100"/>
      <c r="Z72" s="167"/>
      <c r="AA72" s="155"/>
      <c r="AB72" s="155"/>
      <c r="AC72" s="102" t="s">
        <v>21</v>
      </c>
      <c r="AD72" s="31"/>
      <c r="AE72" s="31"/>
    </row>
    <row r="73" spans="1:31" ht="28.5" x14ac:dyDescent="0.3">
      <c r="A73" s="126" t="s">
        <v>255</v>
      </c>
      <c r="B73" s="41" t="s">
        <v>115</v>
      </c>
      <c r="C73" s="41"/>
      <c r="D73" s="99"/>
      <c r="E73" s="262">
        <f t="shared" si="8"/>
        <v>0</v>
      </c>
      <c r="F73" s="85">
        <v>0</v>
      </c>
      <c r="G73" s="85">
        <v>0</v>
      </c>
      <c r="H73" s="116">
        <v>0</v>
      </c>
      <c r="I73" s="152"/>
      <c r="J73" s="153"/>
      <c r="K73" s="153"/>
      <c r="L73" s="153"/>
      <c r="M73" s="100"/>
      <c r="N73" s="152"/>
      <c r="O73" s="224"/>
      <c r="P73" s="153"/>
      <c r="Q73" s="250"/>
      <c r="R73" s="154"/>
      <c r="S73" s="155"/>
      <c r="T73" s="155"/>
      <c r="U73" s="102"/>
      <c r="V73" s="152"/>
      <c r="W73" s="153"/>
      <c r="X73" s="153"/>
      <c r="Y73" s="100"/>
      <c r="Z73" s="167"/>
      <c r="AA73" s="155"/>
      <c r="AB73" s="155"/>
      <c r="AC73" s="102" t="s">
        <v>21</v>
      </c>
      <c r="AD73" s="31"/>
      <c r="AE73" s="31"/>
    </row>
    <row r="74" spans="1:31" ht="15.5" x14ac:dyDescent="0.3">
      <c r="A74" s="126" t="s">
        <v>256</v>
      </c>
      <c r="B74" s="41" t="s">
        <v>116</v>
      </c>
      <c r="C74" s="41"/>
      <c r="D74" s="99"/>
      <c r="E74" s="262">
        <f t="shared" si="8"/>
        <v>0</v>
      </c>
      <c r="F74" s="85">
        <v>0</v>
      </c>
      <c r="G74" s="85">
        <v>0</v>
      </c>
      <c r="H74" s="116">
        <v>0</v>
      </c>
      <c r="I74" s="152"/>
      <c r="J74" s="153"/>
      <c r="K74" s="153"/>
      <c r="L74" s="153"/>
      <c r="M74" s="100"/>
      <c r="N74" s="152"/>
      <c r="O74" s="224"/>
      <c r="P74" s="153"/>
      <c r="Q74" s="250"/>
      <c r="R74" s="154"/>
      <c r="S74" s="155"/>
      <c r="T74" s="155"/>
      <c r="U74" s="102"/>
      <c r="V74" s="152"/>
      <c r="W74" s="153"/>
      <c r="X74" s="153"/>
      <c r="Y74" s="100"/>
      <c r="Z74" s="167"/>
      <c r="AA74" s="155"/>
      <c r="AB74" s="155"/>
      <c r="AC74" s="102" t="s">
        <v>21</v>
      </c>
      <c r="AD74" s="31"/>
      <c r="AE74" s="31"/>
    </row>
    <row r="75" spans="1:31" ht="15.5" x14ac:dyDescent="0.3">
      <c r="A75" s="126" t="s">
        <v>257</v>
      </c>
      <c r="B75" s="41" t="s">
        <v>117</v>
      </c>
      <c r="C75" s="41"/>
      <c r="D75" s="99"/>
      <c r="E75" s="262">
        <f t="shared" si="8"/>
        <v>0</v>
      </c>
      <c r="F75" s="85">
        <v>0</v>
      </c>
      <c r="G75" s="85">
        <v>0</v>
      </c>
      <c r="H75" s="116">
        <v>0</v>
      </c>
      <c r="I75" s="152"/>
      <c r="J75" s="153"/>
      <c r="K75" s="153"/>
      <c r="L75" s="153"/>
      <c r="M75" s="100"/>
      <c r="N75" s="152"/>
      <c r="O75" s="224"/>
      <c r="P75" s="153"/>
      <c r="Q75" s="250"/>
      <c r="R75" s="154"/>
      <c r="S75" s="155"/>
      <c r="T75" s="155"/>
      <c r="U75" s="102"/>
      <c r="V75" s="152"/>
      <c r="W75" s="153"/>
      <c r="X75" s="153"/>
      <c r="Y75" s="100"/>
      <c r="Z75" s="167"/>
      <c r="AA75" s="155"/>
      <c r="AB75" s="155"/>
      <c r="AC75" s="102" t="s">
        <v>21</v>
      </c>
      <c r="AD75" s="31"/>
      <c r="AE75" s="31"/>
    </row>
    <row r="76" spans="1:31" ht="15" x14ac:dyDescent="0.3">
      <c r="A76" s="124" t="s">
        <v>258</v>
      </c>
      <c r="B76" s="44" t="s">
        <v>118</v>
      </c>
      <c r="C76" s="44" t="s">
        <v>21</v>
      </c>
      <c r="D76" s="99"/>
      <c r="E76" s="262">
        <f t="shared" si="8"/>
        <v>0</v>
      </c>
      <c r="F76" s="85">
        <v>0</v>
      </c>
      <c r="G76" s="85">
        <v>0</v>
      </c>
      <c r="H76" s="116">
        <v>0</v>
      </c>
      <c r="I76" s="152"/>
      <c r="J76" s="153"/>
      <c r="K76" s="153"/>
      <c r="L76" s="153"/>
      <c r="M76" s="100"/>
      <c r="N76" s="152"/>
      <c r="O76" s="224"/>
      <c r="P76" s="153"/>
      <c r="Q76" s="250"/>
      <c r="R76" s="154"/>
      <c r="S76" s="155"/>
      <c r="T76" s="155"/>
      <c r="U76" s="102"/>
      <c r="V76" s="152"/>
      <c r="W76" s="153"/>
      <c r="X76" s="153"/>
      <c r="Y76" s="100"/>
      <c r="Z76" s="167"/>
      <c r="AA76" s="155"/>
      <c r="AB76" s="155"/>
      <c r="AC76" s="102" t="s">
        <v>21</v>
      </c>
      <c r="AD76" s="31"/>
      <c r="AE76" s="31"/>
    </row>
    <row r="77" spans="1:31" ht="26.5" thickBot="1" x14ac:dyDescent="0.35">
      <c r="A77" s="137" t="s">
        <v>119</v>
      </c>
      <c r="B77" s="138" t="s">
        <v>120</v>
      </c>
      <c r="C77" s="138" t="s">
        <v>121</v>
      </c>
      <c r="D77" s="103"/>
      <c r="E77" s="263">
        <f>I77+J77+K77+L77+M77+R77+S77+T77+U77+V77+Z77+N77+O77+P77</f>
        <v>2</v>
      </c>
      <c r="F77" s="121">
        <v>0</v>
      </c>
      <c r="G77" s="121">
        <v>0</v>
      </c>
      <c r="H77" s="211">
        <v>0</v>
      </c>
      <c r="I77" s="213"/>
      <c r="J77" s="214"/>
      <c r="K77" s="214"/>
      <c r="L77" s="214"/>
      <c r="M77" s="104"/>
      <c r="N77" s="213"/>
      <c r="O77" s="226"/>
      <c r="P77" s="153"/>
      <c r="Q77" s="287"/>
      <c r="R77" s="215"/>
      <c r="S77" s="216"/>
      <c r="T77" s="216"/>
      <c r="U77" s="105"/>
      <c r="V77" s="213"/>
      <c r="W77" s="214"/>
      <c r="X77" s="214"/>
      <c r="Y77" s="104"/>
      <c r="Z77" s="218">
        <f>'Иная субсидия'!P12</f>
        <v>2</v>
      </c>
      <c r="AA77" s="216"/>
      <c r="AB77" s="216"/>
      <c r="AC77" s="105" t="s">
        <v>21</v>
      </c>
      <c r="AD77" s="31"/>
      <c r="AE77" s="31"/>
    </row>
    <row r="78" spans="1:31" ht="11.25" customHeight="1" x14ac:dyDescent="0.25">
      <c r="A78" s="36"/>
      <c r="B78" s="36"/>
      <c r="C78" s="36"/>
      <c r="D78" s="36"/>
      <c r="E78" s="26"/>
      <c r="F78" s="36"/>
      <c r="G78" s="36"/>
      <c r="H78" s="36"/>
      <c r="U78" s="36"/>
      <c r="V78" s="36"/>
      <c r="W78" s="36"/>
      <c r="X78" s="36"/>
      <c r="Y78" s="36"/>
      <c r="Z78" s="36"/>
      <c r="AA78" s="36"/>
      <c r="AB78" s="36"/>
      <c r="AC78" s="36"/>
    </row>
    <row r="79" spans="1:31" s="6" customFormat="1" ht="11.25" customHeight="1" x14ac:dyDescent="0.2">
      <c r="A79" s="58" t="s">
        <v>179</v>
      </c>
      <c r="B79" s="59"/>
      <c r="C79" s="59"/>
      <c r="D79" s="59"/>
      <c r="E79" s="264"/>
      <c r="F79" s="61"/>
      <c r="G79" s="61"/>
      <c r="H79" s="61"/>
      <c r="U79" s="30"/>
      <c r="V79" s="28"/>
      <c r="W79" s="28"/>
      <c r="X79" s="28"/>
      <c r="Y79" s="28"/>
      <c r="Z79" s="30"/>
      <c r="AA79" s="30"/>
      <c r="AB79" s="30"/>
      <c r="AC79" s="30"/>
    </row>
    <row r="80" spans="1:31" s="6" customFormat="1" ht="11.25" customHeight="1" x14ac:dyDescent="0.2">
      <c r="A80" s="58" t="s">
        <v>180</v>
      </c>
      <c r="B80" s="59"/>
      <c r="C80" s="59"/>
      <c r="D80" s="59"/>
      <c r="E80" s="264"/>
      <c r="F80" s="61"/>
      <c r="G80" s="61"/>
      <c r="H80" s="61"/>
      <c r="U80" s="30"/>
      <c r="V80" s="28"/>
      <c r="W80" s="28"/>
      <c r="X80" s="28"/>
      <c r="Y80" s="28"/>
      <c r="Z80" s="30"/>
      <c r="AA80" s="30"/>
      <c r="AB80" s="30"/>
      <c r="AC80" s="30"/>
    </row>
    <row r="81" spans="1:29" s="6" customFormat="1" ht="11.25" customHeight="1" x14ac:dyDescent="0.2">
      <c r="A81" s="58" t="s">
        <v>181</v>
      </c>
      <c r="B81" s="59"/>
      <c r="C81" s="59"/>
      <c r="D81" s="59"/>
      <c r="E81" s="264"/>
      <c r="F81" s="61"/>
      <c r="G81" s="61"/>
      <c r="H81" s="61"/>
      <c r="U81" s="30"/>
      <c r="V81" s="28"/>
      <c r="W81" s="28"/>
      <c r="X81" s="28"/>
      <c r="Y81" s="28"/>
      <c r="Z81" s="30"/>
      <c r="AA81" s="30"/>
      <c r="AB81" s="30"/>
      <c r="AC81" s="30"/>
    </row>
    <row r="82" spans="1:29" s="6" customFormat="1" ht="10.5" customHeight="1" x14ac:dyDescent="0.2">
      <c r="A82" s="58" t="s">
        <v>182</v>
      </c>
      <c r="B82" s="59"/>
      <c r="C82" s="59"/>
      <c r="D82" s="59"/>
      <c r="E82" s="264"/>
      <c r="F82" s="61"/>
      <c r="G82" s="61"/>
      <c r="H82" s="61"/>
      <c r="U82" s="30"/>
      <c r="V82" s="28"/>
      <c r="W82" s="28"/>
      <c r="X82" s="28"/>
      <c r="Y82" s="28"/>
      <c r="Z82" s="30"/>
      <c r="AA82" s="30"/>
      <c r="AB82" s="30"/>
      <c r="AC82" s="30"/>
    </row>
    <row r="83" spans="1:29" s="6" customFormat="1" ht="10.5" customHeight="1" x14ac:dyDescent="0.2">
      <c r="A83" s="58" t="s">
        <v>183</v>
      </c>
      <c r="B83" s="59"/>
      <c r="C83" s="59"/>
      <c r="D83" s="59"/>
      <c r="E83" s="264"/>
      <c r="F83" s="61"/>
      <c r="G83" s="61"/>
      <c r="H83" s="61"/>
      <c r="U83" s="30"/>
      <c r="V83" s="28"/>
      <c r="W83" s="28"/>
      <c r="X83" s="28"/>
      <c r="Y83" s="28"/>
      <c r="Z83" s="30"/>
      <c r="AA83" s="30"/>
      <c r="AB83" s="30"/>
      <c r="AC83" s="30"/>
    </row>
    <row r="84" spans="1:29" s="6" customFormat="1" ht="10.5" customHeight="1" x14ac:dyDescent="0.2">
      <c r="A84" s="58" t="s">
        <v>184</v>
      </c>
      <c r="B84" s="59"/>
      <c r="C84" s="59"/>
      <c r="D84" s="59"/>
      <c r="E84" s="264"/>
      <c r="F84" s="61"/>
      <c r="G84" s="61"/>
      <c r="H84" s="61"/>
      <c r="U84" s="30"/>
      <c r="V84" s="28"/>
      <c r="W84" s="28"/>
      <c r="X84" s="28"/>
      <c r="Y84" s="28"/>
      <c r="Z84" s="30"/>
      <c r="AA84" s="30"/>
      <c r="AB84" s="30"/>
      <c r="AC84" s="30"/>
    </row>
    <row r="85" spans="1:29" s="6" customFormat="1" ht="19.5" customHeight="1" x14ac:dyDescent="0.2">
      <c r="A85" s="370" t="s">
        <v>185</v>
      </c>
      <c r="B85" s="370"/>
      <c r="C85" s="370"/>
      <c r="D85" s="370"/>
      <c r="E85" s="370"/>
      <c r="F85" s="370"/>
      <c r="G85" s="370"/>
      <c r="H85" s="370"/>
      <c r="U85" s="30"/>
      <c r="V85" s="28"/>
      <c r="W85" s="28"/>
      <c r="X85" s="28"/>
      <c r="Y85" s="28"/>
      <c r="Z85" s="30"/>
      <c r="AA85" s="30"/>
      <c r="AB85" s="30"/>
      <c r="AC85" s="30"/>
    </row>
    <row r="86" spans="1:29" s="6" customFormat="1" ht="10.5" customHeight="1" x14ac:dyDescent="0.2">
      <c r="A86" s="58" t="s">
        <v>186</v>
      </c>
      <c r="B86" s="59"/>
      <c r="C86" s="59"/>
      <c r="D86" s="59"/>
      <c r="E86" s="264"/>
      <c r="F86" s="61"/>
      <c r="G86" s="61"/>
      <c r="H86" s="61"/>
      <c r="U86" s="30"/>
      <c r="V86" s="28"/>
      <c r="W86" s="28"/>
      <c r="X86" s="28"/>
      <c r="Y86" s="28"/>
      <c r="Z86" s="30"/>
      <c r="AA86" s="30"/>
      <c r="AB86" s="30"/>
      <c r="AC86" s="30"/>
    </row>
    <row r="87" spans="1:29" s="6" customFormat="1" ht="30" customHeight="1" x14ac:dyDescent="0.2">
      <c r="A87" s="370" t="s">
        <v>187</v>
      </c>
      <c r="B87" s="370"/>
      <c r="C87" s="370"/>
      <c r="D87" s="370"/>
      <c r="E87" s="370"/>
      <c r="F87" s="370"/>
      <c r="G87" s="370"/>
      <c r="H87" s="370"/>
      <c r="U87" s="30"/>
      <c r="V87" s="28"/>
      <c r="W87" s="28"/>
      <c r="X87" s="28"/>
      <c r="Y87" s="28"/>
      <c r="Z87" s="30"/>
      <c r="AA87" s="30"/>
      <c r="AB87" s="30"/>
      <c r="AC87" s="30"/>
    </row>
    <row r="88" spans="1:29" s="6" customFormat="1" ht="19.5" customHeight="1" x14ac:dyDescent="0.2">
      <c r="A88" s="370" t="s">
        <v>188</v>
      </c>
      <c r="B88" s="370"/>
      <c r="C88" s="370"/>
      <c r="D88" s="370"/>
      <c r="E88" s="370"/>
      <c r="F88" s="370"/>
      <c r="G88" s="370"/>
      <c r="H88" s="370"/>
      <c r="U88" s="30"/>
      <c r="V88" s="28"/>
      <c r="W88" s="28"/>
      <c r="X88" s="28"/>
      <c r="Y88" s="28"/>
      <c r="Z88" s="30"/>
      <c r="AA88" s="30"/>
      <c r="AB88" s="30"/>
      <c r="AC88" s="30"/>
    </row>
    <row r="89" spans="1:29" s="6" customFormat="1" ht="30" customHeight="1" x14ac:dyDescent="0.2">
      <c r="A89" s="370" t="s">
        <v>189</v>
      </c>
      <c r="B89" s="370"/>
      <c r="C89" s="370"/>
      <c r="D89" s="370"/>
      <c r="E89" s="370"/>
      <c r="F89" s="370"/>
      <c r="G89" s="370"/>
      <c r="H89" s="370"/>
      <c r="U89" s="30"/>
      <c r="V89" s="28"/>
      <c r="W89" s="28"/>
      <c r="X89" s="28"/>
      <c r="Y89" s="28"/>
      <c r="Z89" s="30"/>
      <c r="AA89" s="30"/>
      <c r="AB89" s="30"/>
      <c r="AC89" s="30"/>
    </row>
    <row r="90" spans="1:29" s="6" customFormat="1" ht="23.25" customHeight="1" x14ac:dyDescent="0.2">
      <c r="A90" s="373" t="s">
        <v>190</v>
      </c>
      <c r="B90" s="373"/>
      <c r="C90" s="373"/>
      <c r="D90" s="373"/>
      <c r="E90" s="373"/>
      <c r="F90" s="373"/>
      <c r="G90" s="373"/>
      <c r="H90" s="373"/>
      <c r="U90" s="30"/>
      <c r="V90" s="28"/>
      <c r="W90" s="28"/>
      <c r="X90" s="28"/>
      <c r="Y90" s="28"/>
      <c r="Z90" s="30"/>
      <c r="AA90" s="30"/>
      <c r="AB90" s="30"/>
      <c r="AC90" s="30"/>
    </row>
    <row r="91" spans="1:29" s="6" customFormat="1" ht="11.25" customHeight="1" x14ac:dyDescent="0.2">
      <c r="A91" s="58" t="s">
        <v>191</v>
      </c>
      <c r="B91" s="59"/>
      <c r="C91" s="59"/>
      <c r="D91" s="59"/>
      <c r="E91" s="264"/>
      <c r="F91" s="61"/>
      <c r="G91" s="61"/>
      <c r="H91" s="61"/>
      <c r="U91" s="30"/>
      <c r="V91" s="28"/>
      <c r="W91" s="28"/>
      <c r="X91" s="28"/>
      <c r="Y91" s="28"/>
      <c r="Z91" s="30"/>
      <c r="AA91" s="30"/>
      <c r="AB91" s="30"/>
      <c r="AC91" s="30"/>
    </row>
    <row r="92" spans="1:29" s="6" customFormat="1" ht="33" customHeight="1" x14ac:dyDescent="0.2">
      <c r="A92" s="370" t="s">
        <v>192</v>
      </c>
      <c r="B92" s="370"/>
      <c r="C92" s="370"/>
      <c r="D92" s="370"/>
      <c r="E92" s="370"/>
      <c r="F92" s="370"/>
      <c r="G92" s="370"/>
      <c r="H92" s="370"/>
      <c r="U92" s="30"/>
      <c r="V92" s="28"/>
      <c r="W92" s="28"/>
      <c r="X92" s="28"/>
      <c r="Y92" s="28"/>
      <c r="Z92" s="30"/>
      <c r="AA92" s="30"/>
      <c r="AB92" s="30"/>
      <c r="AC92" s="30"/>
    </row>
    <row r="93" spans="1:29" ht="3" customHeight="1" x14ac:dyDescent="0.25"/>
  </sheetData>
  <autoFilter ref="A11:AE77"/>
  <mergeCells count="38">
    <mergeCell ref="A2:Z2"/>
    <mergeCell ref="C1:D1"/>
    <mergeCell ref="V9:V10"/>
    <mergeCell ref="Z9:Z10"/>
    <mergeCell ref="S9:S10"/>
    <mergeCell ref="U9:U10"/>
    <mergeCell ref="R8:U8"/>
    <mergeCell ref="M9:M10"/>
    <mergeCell ref="I9:I10"/>
    <mergeCell ref="J9:J10"/>
    <mergeCell ref="K9:K10"/>
    <mergeCell ref="L9:L10"/>
    <mergeCell ref="A3:Z3"/>
    <mergeCell ref="A4:Z4"/>
    <mergeCell ref="A6:Z6"/>
    <mergeCell ref="R9:R10"/>
    <mergeCell ref="A92:H92"/>
    <mergeCell ref="A85:H85"/>
    <mergeCell ref="A87:H87"/>
    <mergeCell ref="A88:H88"/>
    <mergeCell ref="A89:H89"/>
    <mergeCell ref="A90:H90"/>
    <mergeCell ref="Z8:AC8"/>
    <mergeCell ref="AC9:AC10"/>
    <mergeCell ref="V8:Y8"/>
    <mergeCell ref="Y9:Y10"/>
    <mergeCell ref="O9:O10"/>
    <mergeCell ref="I8:P8"/>
    <mergeCell ref="A8:A10"/>
    <mergeCell ref="B8:B10"/>
    <mergeCell ref="T9:T10"/>
    <mergeCell ref="P9:P10"/>
    <mergeCell ref="C8:C10"/>
    <mergeCell ref="D8:D10"/>
    <mergeCell ref="E8:H8"/>
    <mergeCell ref="H9:H10"/>
    <mergeCell ref="N9:N10"/>
    <mergeCell ref="Q9:Q10"/>
  </mergeCells>
  <pageMargins left="0.25" right="0.25" top="0.75" bottom="0.75" header="0.3" footer="0.3"/>
  <pageSetup paperSize="9" scale="42" fitToHeight="0" orientation="landscape" r:id="rId1"/>
  <headerFooter alignWithMargins="0"/>
  <rowBreaks count="1" manualBreakCount="1">
    <brk id="51" max="2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A93"/>
  <sheetViews>
    <sheetView view="pageBreakPreview" topLeftCell="A49" zoomScale="110" zoomScaleNormal="90" zoomScaleSheetLayoutView="110" zoomScalePageLayoutView="130" workbookViewId="0">
      <selection activeCell="E66" sqref="E66:E67"/>
    </sheetView>
  </sheetViews>
  <sheetFormatPr defaultColWidth="0.6328125" defaultRowHeight="10.5" x14ac:dyDescent="0.25"/>
  <cols>
    <col min="1" max="1" width="79.453125" style="39" customWidth="1"/>
    <col min="2" max="2" width="8.54296875" style="39" customWidth="1"/>
    <col min="3" max="3" width="14.54296875" style="39" customWidth="1"/>
    <col min="4" max="4" width="11.453125" style="39" customWidth="1"/>
    <col min="5" max="5" width="28" style="26" customWidth="1"/>
    <col min="6" max="6" width="0.36328125" style="39" hidden="1" customWidth="1"/>
    <col min="7" max="7" width="13.453125" style="39" hidden="1" customWidth="1"/>
    <col min="8" max="8" width="0.36328125" style="39" customWidth="1"/>
    <col min="9" max="9" width="1.36328125" style="3" customWidth="1"/>
    <col min="10" max="16384" width="0.6328125" style="3"/>
  </cols>
  <sheetData>
    <row r="1" spans="1:14" ht="13" x14ac:dyDescent="0.3">
      <c r="A1" s="76"/>
      <c r="B1" s="76"/>
      <c r="C1" s="385"/>
      <c r="D1" s="385"/>
      <c r="E1" s="266"/>
      <c r="F1" s="76"/>
      <c r="G1" s="76"/>
      <c r="H1" s="76"/>
      <c r="I1" s="80"/>
      <c r="J1" s="80"/>
      <c r="K1" s="80"/>
      <c r="L1" s="80"/>
      <c r="M1" s="80"/>
      <c r="N1" s="80"/>
    </row>
    <row r="2" spans="1:14" ht="12.75" customHeight="1" x14ac:dyDescent="0.3">
      <c r="A2" s="374" t="s">
        <v>448</v>
      </c>
      <c r="B2" s="374"/>
      <c r="C2" s="374"/>
      <c r="D2" s="374"/>
      <c r="E2" s="374"/>
      <c r="F2" s="374"/>
      <c r="G2" s="374"/>
      <c r="H2" s="77"/>
      <c r="I2" s="80"/>
      <c r="J2" s="80"/>
      <c r="K2" s="80"/>
      <c r="L2" s="80"/>
      <c r="M2" s="80"/>
      <c r="N2" s="80"/>
    </row>
    <row r="3" spans="1:14" ht="15" x14ac:dyDescent="0.3">
      <c r="A3" s="374" t="s">
        <v>443</v>
      </c>
      <c r="B3" s="374"/>
      <c r="C3" s="374"/>
      <c r="D3" s="374"/>
      <c r="E3" s="374"/>
      <c r="F3" s="374"/>
      <c r="G3" s="374"/>
      <c r="H3" s="423"/>
      <c r="I3" s="80"/>
      <c r="J3" s="80"/>
      <c r="K3" s="80"/>
      <c r="L3" s="80"/>
      <c r="M3" s="80"/>
      <c r="N3" s="80"/>
    </row>
    <row r="4" spans="1:14" ht="15.75" customHeight="1" x14ac:dyDescent="0.3">
      <c r="A4" s="385" t="s">
        <v>441</v>
      </c>
      <c r="B4" s="385"/>
      <c r="C4" s="385"/>
      <c r="D4" s="385"/>
      <c r="E4" s="385"/>
      <c r="F4" s="385"/>
      <c r="G4" s="385"/>
      <c r="H4" s="423"/>
      <c r="I4" s="80"/>
      <c r="J4" s="80"/>
      <c r="K4" s="80"/>
      <c r="L4" s="80"/>
      <c r="M4" s="80"/>
      <c r="N4" s="80"/>
    </row>
    <row r="5" spans="1:14" ht="13" x14ac:dyDescent="0.3">
      <c r="A5" s="76"/>
      <c r="B5" s="76"/>
      <c r="C5" s="76"/>
      <c r="D5" s="76"/>
      <c r="E5" s="266"/>
      <c r="F5" s="76"/>
      <c r="G5" s="76"/>
      <c r="H5" s="76"/>
      <c r="I5" s="80"/>
      <c r="J5" s="80"/>
      <c r="K5" s="80"/>
      <c r="L5" s="80"/>
      <c r="M5" s="80"/>
      <c r="N5" s="80"/>
    </row>
    <row r="6" spans="1:14" ht="13" x14ac:dyDescent="0.3">
      <c r="A6" s="374" t="s">
        <v>19</v>
      </c>
      <c r="B6" s="374"/>
      <c r="C6" s="374"/>
      <c r="D6" s="374"/>
      <c r="E6" s="374"/>
      <c r="F6" s="374"/>
      <c r="G6" s="374"/>
      <c r="H6" s="374"/>
      <c r="I6" s="80"/>
      <c r="J6" s="80"/>
      <c r="K6" s="80"/>
      <c r="L6" s="80"/>
      <c r="M6" s="80"/>
      <c r="N6" s="80"/>
    </row>
    <row r="7" spans="1:14" ht="13.5" thickBot="1" x14ac:dyDescent="0.35">
      <c r="A7" s="76"/>
      <c r="B7" s="76"/>
      <c r="C7" s="76"/>
      <c r="D7" s="76"/>
      <c r="E7" s="266"/>
      <c r="F7" s="76"/>
      <c r="G7" s="76"/>
      <c r="H7" s="76"/>
      <c r="I7" s="80"/>
      <c r="J7" s="80"/>
      <c r="K7" s="80"/>
      <c r="L7" s="80"/>
      <c r="M7" s="80"/>
      <c r="N7" s="80"/>
    </row>
    <row r="8" spans="1:14" ht="13" x14ac:dyDescent="0.3">
      <c r="A8" s="375" t="s">
        <v>0</v>
      </c>
      <c r="B8" s="378" t="s">
        <v>1</v>
      </c>
      <c r="C8" s="378" t="s">
        <v>248</v>
      </c>
      <c r="D8" s="378" t="s">
        <v>306</v>
      </c>
      <c r="E8" s="419" t="s">
        <v>6</v>
      </c>
      <c r="F8" s="420"/>
      <c r="G8" s="420"/>
      <c r="H8" s="421"/>
      <c r="I8" s="80"/>
      <c r="J8" s="80"/>
      <c r="K8" s="80"/>
      <c r="L8" s="80"/>
      <c r="M8" s="80"/>
      <c r="N8" s="80"/>
    </row>
    <row r="9" spans="1:14" ht="11.25" customHeight="1" x14ac:dyDescent="0.3">
      <c r="A9" s="376"/>
      <c r="B9" s="379"/>
      <c r="C9" s="379"/>
      <c r="D9" s="379"/>
      <c r="E9" s="267" t="s">
        <v>241</v>
      </c>
      <c r="F9" s="23" t="s">
        <v>308</v>
      </c>
      <c r="G9" s="23" t="s">
        <v>308</v>
      </c>
      <c r="H9" s="422" t="s">
        <v>5</v>
      </c>
      <c r="I9" s="80"/>
      <c r="J9" s="80"/>
      <c r="K9" s="80"/>
      <c r="L9" s="80"/>
      <c r="M9" s="80"/>
      <c r="N9" s="80"/>
    </row>
    <row r="10" spans="1:14" ht="39" customHeight="1" x14ac:dyDescent="0.3">
      <c r="A10" s="377"/>
      <c r="B10" s="380"/>
      <c r="C10" s="380"/>
      <c r="D10" s="380"/>
      <c r="E10" s="268" t="s">
        <v>2</v>
      </c>
      <c r="F10" s="90" t="s">
        <v>3</v>
      </c>
      <c r="G10" s="90" t="s">
        <v>4</v>
      </c>
      <c r="H10" s="422"/>
      <c r="I10" s="80"/>
      <c r="J10" s="80"/>
      <c r="K10" s="80"/>
      <c r="L10" s="80"/>
      <c r="M10" s="80"/>
      <c r="N10" s="80"/>
    </row>
    <row r="11" spans="1:14" ht="13.5" thickBot="1" x14ac:dyDescent="0.35">
      <c r="A11" s="139" t="s">
        <v>7</v>
      </c>
      <c r="B11" s="91" t="s">
        <v>8</v>
      </c>
      <c r="C11" s="91" t="s">
        <v>9</v>
      </c>
      <c r="D11" s="91" t="s">
        <v>10</v>
      </c>
      <c r="E11" s="269" t="s">
        <v>11</v>
      </c>
      <c r="F11" s="110" t="s">
        <v>12</v>
      </c>
      <c r="G11" s="110" t="s">
        <v>13</v>
      </c>
      <c r="H11" s="174" t="s">
        <v>14</v>
      </c>
      <c r="I11" s="80"/>
      <c r="J11" s="80"/>
      <c r="K11" s="80"/>
      <c r="L11" s="80"/>
      <c r="M11" s="80"/>
      <c r="N11" s="80"/>
    </row>
    <row r="12" spans="1:14" ht="15.5" x14ac:dyDescent="0.3">
      <c r="A12" s="140" t="s">
        <v>249</v>
      </c>
      <c r="B12" s="41" t="s">
        <v>20</v>
      </c>
      <c r="C12" s="41" t="s">
        <v>21</v>
      </c>
      <c r="D12" s="99" t="s">
        <v>21</v>
      </c>
      <c r="E12" s="270">
        <v>2150647.89</v>
      </c>
      <c r="F12" s="117"/>
      <c r="G12" s="117"/>
      <c r="H12" s="118"/>
      <c r="I12" s="80"/>
      <c r="J12" s="80"/>
      <c r="K12" s="80"/>
      <c r="L12" s="80"/>
      <c r="M12" s="80"/>
      <c r="N12" s="80"/>
    </row>
    <row r="13" spans="1:14" ht="15.5" x14ac:dyDescent="0.3">
      <c r="A13" s="140" t="s">
        <v>250</v>
      </c>
      <c r="B13" s="41" t="s">
        <v>22</v>
      </c>
      <c r="C13" s="41" t="s">
        <v>21</v>
      </c>
      <c r="D13" s="99" t="s">
        <v>21</v>
      </c>
      <c r="E13" s="271">
        <f>E12+E14-E32</f>
        <v>0</v>
      </c>
      <c r="F13" s="92"/>
      <c r="G13" s="92"/>
      <c r="H13" s="119"/>
      <c r="I13" s="80"/>
      <c r="J13" s="80"/>
      <c r="K13" s="80"/>
      <c r="L13" s="80"/>
      <c r="M13" s="80"/>
      <c r="N13" s="80"/>
    </row>
    <row r="14" spans="1:14" ht="13" x14ac:dyDescent="0.3">
      <c r="A14" s="141" t="s">
        <v>23</v>
      </c>
      <c r="B14" s="44" t="s">
        <v>24</v>
      </c>
      <c r="C14" s="44"/>
      <c r="D14" s="99"/>
      <c r="E14" s="271">
        <f>E15+E17+E22+E28</f>
        <v>8000000</v>
      </c>
      <c r="F14" s="92"/>
      <c r="G14" s="92"/>
      <c r="H14" s="119"/>
      <c r="I14" s="80"/>
      <c r="J14" s="80"/>
      <c r="K14" s="80"/>
      <c r="L14" s="80"/>
      <c r="M14" s="80"/>
      <c r="N14" s="80"/>
    </row>
    <row r="15" spans="1:14" ht="26" x14ac:dyDescent="0.3">
      <c r="A15" s="135" t="s">
        <v>251</v>
      </c>
      <c r="B15" s="41" t="s">
        <v>25</v>
      </c>
      <c r="C15" s="41" t="s">
        <v>26</v>
      </c>
      <c r="D15" s="99"/>
      <c r="E15" s="271"/>
      <c r="F15" s="92"/>
      <c r="G15" s="92"/>
      <c r="H15" s="119"/>
      <c r="I15" s="80"/>
      <c r="J15" s="80"/>
      <c r="K15" s="80"/>
      <c r="L15" s="80"/>
      <c r="M15" s="80"/>
      <c r="N15" s="80"/>
    </row>
    <row r="16" spans="1:14" ht="13" x14ac:dyDescent="0.3">
      <c r="A16" s="142" t="s">
        <v>27</v>
      </c>
      <c r="B16" s="41" t="s">
        <v>208</v>
      </c>
      <c r="C16" s="41"/>
      <c r="D16" s="99"/>
      <c r="E16" s="271"/>
      <c r="F16" s="92"/>
      <c r="G16" s="92"/>
      <c r="H16" s="119"/>
      <c r="I16" s="80"/>
      <c r="J16" s="80"/>
      <c r="K16" s="80"/>
      <c r="L16" s="80"/>
      <c r="M16" s="80"/>
      <c r="N16" s="80"/>
    </row>
    <row r="17" spans="1:27" ht="13" x14ac:dyDescent="0.3">
      <c r="A17" s="131" t="s">
        <v>28</v>
      </c>
      <c r="B17" s="41" t="s">
        <v>29</v>
      </c>
      <c r="C17" s="41" t="s">
        <v>30</v>
      </c>
      <c r="D17" s="99"/>
      <c r="E17" s="271">
        <v>7600000</v>
      </c>
      <c r="F17" s="92"/>
      <c r="G17" s="92"/>
      <c r="H17" s="119"/>
      <c r="I17" s="80"/>
      <c r="J17" s="80"/>
      <c r="K17" s="80"/>
      <c r="L17" s="80"/>
      <c r="M17" s="80"/>
      <c r="N17" s="80"/>
    </row>
    <row r="18" spans="1:27" ht="39" x14ac:dyDescent="0.3">
      <c r="A18" s="129" t="s">
        <v>209</v>
      </c>
      <c r="B18" s="41" t="s">
        <v>31</v>
      </c>
      <c r="C18" s="41" t="s">
        <v>30</v>
      </c>
      <c r="D18" s="99"/>
      <c r="E18" s="271"/>
      <c r="F18" s="92"/>
      <c r="G18" s="92"/>
      <c r="H18" s="119"/>
      <c r="I18" s="80"/>
      <c r="J18" s="80"/>
      <c r="K18" s="80"/>
      <c r="L18" s="80"/>
      <c r="M18" s="80"/>
      <c r="N18" s="80"/>
    </row>
    <row r="19" spans="1:27" ht="26" x14ac:dyDescent="0.3">
      <c r="A19" s="129" t="s">
        <v>210</v>
      </c>
      <c r="B19" s="41" t="s">
        <v>211</v>
      </c>
      <c r="C19" s="41" t="s">
        <v>30</v>
      </c>
      <c r="D19" s="99"/>
      <c r="E19" s="271"/>
      <c r="F19" s="92"/>
      <c r="G19" s="92"/>
      <c r="H19" s="119"/>
      <c r="I19" s="80"/>
      <c r="J19" s="80"/>
      <c r="K19" s="80"/>
      <c r="L19" s="80"/>
      <c r="M19" s="80"/>
      <c r="N19" s="80"/>
    </row>
    <row r="20" spans="1:27" ht="13" x14ac:dyDescent="0.3">
      <c r="A20" s="131" t="s">
        <v>32</v>
      </c>
      <c r="B20" s="41" t="s">
        <v>33</v>
      </c>
      <c r="C20" s="41" t="s">
        <v>34</v>
      </c>
      <c r="D20" s="99"/>
      <c r="E20" s="271"/>
      <c r="F20" s="92"/>
      <c r="G20" s="92"/>
      <c r="H20" s="119"/>
      <c r="I20" s="80"/>
      <c r="J20" s="80"/>
      <c r="K20" s="80"/>
      <c r="L20" s="80"/>
      <c r="M20" s="80"/>
      <c r="N20" s="80"/>
    </row>
    <row r="21" spans="1:27" ht="13" x14ac:dyDescent="0.3">
      <c r="A21" s="142" t="s">
        <v>27</v>
      </c>
      <c r="B21" s="41" t="s">
        <v>212</v>
      </c>
      <c r="C21" s="41" t="s">
        <v>34</v>
      </c>
      <c r="D21" s="99"/>
      <c r="E21" s="271"/>
      <c r="F21" s="92"/>
      <c r="G21" s="92"/>
      <c r="H21" s="119"/>
      <c r="I21" s="80"/>
      <c r="J21" s="80"/>
      <c r="K21" s="80"/>
      <c r="L21" s="80"/>
      <c r="M21" s="80"/>
      <c r="N21" s="80"/>
    </row>
    <row r="22" spans="1:27" s="7" customFormat="1" ht="13" x14ac:dyDescent="0.3">
      <c r="A22" s="131" t="s">
        <v>35</v>
      </c>
      <c r="B22" s="44" t="s">
        <v>36</v>
      </c>
      <c r="C22" s="44" t="s">
        <v>37</v>
      </c>
      <c r="D22" s="108"/>
      <c r="E22" s="262"/>
      <c r="F22" s="85"/>
      <c r="G22" s="85"/>
      <c r="H22" s="116"/>
      <c r="I22" s="86"/>
      <c r="J22" s="86"/>
      <c r="K22" s="86"/>
      <c r="L22" s="86"/>
      <c r="M22" s="86"/>
      <c r="N22" s="86"/>
    </row>
    <row r="23" spans="1:27" s="7" customFormat="1" ht="13" x14ac:dyDescent="0.3">
      <c r="A23" s="129" t="s">
        <v>27</v>
      </c>
      <c r="B23" s="41"/>
      <c r="C23" s="41"/>
      <c r="D23" s="108"/>
      <c r="E23" s="262"/>
      <c r="F23" s="85"/>
      <c r="G23" s="85"/>
      <c r="H23" s="116"/>
      <c r="I23" s="86"/>
      <c r="J23" s="86"/>
      <c r="K23" s="86"/>
      <c r="L23" s="86"/>
      <c r="M23" s="86"/>
      <c r="N23" s="86"/>
    </row>
    <row r="24" spans="1:27" s="7" customFormat="1" ht="13" x14ac:dyDescent="0.3">
      <c r="A24" s="130" t="s">
        <v>41</v>
      </c>
      <c r="B24" s="41" t="s">
        <v>280</v>
      </c>
      <c r="C24" s="41" t="s">
        <v>37</v>
      </c>
      <c r="D24" s="108"/>
      <c r="E24" s="262"/>
      <c r="F24" s="85"/>
      <c r="G24" s="85"/>
      <c r="H24" s="116"/>
      <c r="I24" s="86"/>
      <c r="J24" s="86"/>
      <c r="K24" s="86"/>
      <c r="L24" s="86"/>
      <c r="M24" s="86"/>
      <c r="N24" s="86"/>
    </row>
    <row r="25" spans="1:27" s="7" customFormat="1" ht="13" x14ac:dyDescent="0.3">
      <c r="A25" s="130" t="s">
        <v>42</v>
      </c>
      <c r="B25" s="41" t="s">
        <v>281</v>
      </c>
      <c r="C25" s="41" t="s">
        <v>37</v>
      </c>
      <c r="D25" s="108"/>
      <c r="E25" s="262"/>
      <c r="F25" s="85"/>
      <c r="G25" s="85"/>
      <c r="H25" s="116"/>
      <c r="I25" s="86"/>
      <c r="J25" s="86"/>
      <c r="K25" s="86"/>
      <c r="L25" s="86"/>
      <c r="M25" s="86"/>
      <c r="N25" s="86"/>
    </row>
    <row r="26" spans="1:27" ht="13" x14ac:dyDescent="0.3">
      <c r="A26" s="131" t="s">
        <v>38</v>
      </c>
      <c r="B26" s="44" t="s">
        <v>39</v>
      </c>
      <c r="C26" s="44" t="s">
        <v>40</v>
      </c>
      <c r="D26" s="109"/>
      <c r="E26" s="262"/>
      <c r="F26" s="85"/>
      <c r="G26" s="85"/>
      <c r="H26" s="116"/>
      <c r="I26" s="80"/>
      <c r="J26" s="80"/>
      <c r="K26" s="80"/>
      <c r="L26" s="80"/>
      <c r="M26" s="80"/>
      <c r="N26" s="80"/>
    </row>
    <row r="27" spans="1:27" ht="13" x14ac:dyDescent="0.3">
      <c r="A27" s="130" t="s">
        <v>27</v>
      </c>
      <c r="B27" s="45"/>
      <c r="C27" s="41"/>
      <c r="D27" s="99"/>
      <c r="E27" s="271"/>
      <c r="F27" s="92"/>
      <c r="G27" s="92"/>
      <c r="H27" s="119"/>
      <c r="I27" s="80"/>
      <c r="J27" s="80"/>
      <c r="K27" s="80"/>
      <c r="L27" s="80"/>
      <c r="M27" s="80"/>
      <c r="N27" s="80"/>
    </row>
    <row r="28" spans="1:27" s="7" customFormat="1" ht="13" x14ac:dyDescent="0.3">
      <c r="A28" s="131" t="s">
        <v>43</v>
      </c>
      <c r="B28" s="44" t="s">
        <v>44</v>
      </c>
      <c r="C28" s="44"/>
      <c r="D28" s="99" t="s">
        <v>400</v>
      </c>
      <c r="E28" s="271">
        <v>400000</v>
      </c>
      <c r="F28" s="85"/>
      <c r="G28" s="85"/>
      <c r="H28" s="116"/>
      <c r="I28" s="86"/>
      <c r="J28" s="86"/>
      <c r="K28" s="86"/>
      <c r="L28" s="86"/>
      <c r="M28" s="86"/>
      <c r="N28" s="86"/>
    </row>
    <row r="29" spans="1:27" s="7" customFormat="1" ht="13" x14ac:dyDescent="0.3">
      <c r="A29" s="129" t="s">
        <v>27</v>
      </c>
      <c r="B29" s="41"/>
      <c r="C29" s="41"/>
      <c r="D29" s="108"/>
      <c r="E29" s="262"/>
      <c r="F29" s="85"/>
      <c r="G29" s="85"/>
      <c r="H29" s="116"/>
      <c r="I29" s="86"/>
      <c r="J29" s="86"/>
      <c r="K29" s="86"/>
      <c r="L29" s="86"/>
      <c r="M29" s="86"/>
      <c r="N29" s="86"/>
    </row>
    <row r="30" spans="1:27" ht="15.5" x14ac:dyDescent="0.3">
      <c r="A30" s="135" t="s">
        <v>252</v>
      </c>
      <c r="B30" s="41" t="s">
        <v>45</v>
      </c>
      <c r="C30" s="41" t="s">
        <v>21</v>
      </c>
      <c r="D30" s="99"/>
      <c r="E30" s="272"/>
      <c r="F30" s="92"/>
      <c r="G30" s="92"/>
      <c r="H30" s="119"/>
      <c r="I30" s="80"/>
      <c r="J30" s="80"/>
      <c r="K30" s="80"/>
      <c r="L30" s="80"/>
      <c r="M30" s="80"/>
      <c r="N30" s="80"/>
    </row>
    <row r="31" spans="1:27" ht="26" x14ac:dyDescent="0.3">
      <c r="A31" s="129" t="s">
        <v>199</v>
      </c>
      <c r="B31" s="41" t="s">
        <v>46</v>
      </c>
      <c r="C31" s="41" t="s">
        <v>47</v>
      </c>
      <c r="D31" s="99"/>
      <c r="E31" s="273"/>
      <c r="F31" s="227"/>
      <c r="G31" s="92"/>
      <c r="H31" s="119" t="s">
        <v>21</v>
      </c>
      <c r="I31" s="80"/>
      <c r="J31" s="80"/>
      <c r="K31" s="80"/>
      <c r="L31" s="80"/>
      <c r="M31" s="80"/>
      <c r="N31" s="80"/>
    </row>
    <row r="32" spans="1:27" ht="13" x14ac:dyDescent="0.3">
      <c r="A32" s="141" t="s">
        <v>48</v>
      </c>
      <c r="B32" s="44" t="s">
        <v>49</v>
      </c>
      <c r="C32" s="44" t="s">
        <v>21</v>
      </c>
      <c r="D32" s="99"/>
      <c r="E32" s="274">
        <f>E33+E43+E50+E64</f>
        <v>10150647.890000001</v>
      </c>
      <c r="F32" s="92"/>
      <c r="G32" s="92"/>
      <c r="H32" s="119"/>
      <c r="I32" s="80"/>
      <c r="J32" s="80"/>
      <c r="K32" s="80"/>
      <c r="L32" s="80"/>
      <c r="M32" s="80"/>
      <c r="N32" s="80"/>
      <c r="O32" s="36"/>
      <c r="P32" s="36"/>
      <c r="Q32" s="36"/>
      <c r="R32" s="36"/>
      <c r="S32" s="36"/>
      <c r="T32" s="36"/>
      <c r="U32" s="36"/>
      <c r="V32" s="36"/>
      <c r="W32" s="36"/>
      <c r="X32" s="36"/>
      <c r="Y32" s="36"/>
      <c r="Z32" s="36"/>
      <c r="AA32" s="36"/>
    </row>
    <row r="33" spans="1:27" ht="26" x14ac:dyDescent="0.3">
      <c r="A33" s="142" t="s">
        <v>50</v>
      </c>
      <c r="B33" s="41" t="s">
        <v>51</v>
      </c>
      <c r="C33" s="41" t="s">
        <v>21</v>
      </c>
      <c r="D33" s="99"/>
      <c r="E33" s="271">
        <f>E34+E35+E36+E37+E39</f>
        <v>4595000</v>
      </c>
      <c r="F33" s="92"/>
      <c r="G33" s="92"/>
      <c r="H33" s="119" t="s">
        <v>21</v>
      </c>
      <c r="I33" s="80"/>
      <c r="J33" s="80"/>
      <c r="K33" s="80"/>
      <c r="L33" s="80"/>
      <c r="M33" s="80"/>
      <c r="N33" s="80"/>
      <c r="O33" s="36"/>
      <c r="P33" s="36"/>
      <c r="Q33" s="36"/>
      <c r="R33" s="36"/>
      <c r="S33" s="36"/>
      <c r="T33" s="36"/>
      <c r="U33" s="36"/>
      <c r="V33" s="36"/>
      <c r="W33" s="36"/>
      <c r="X33" s="36"/>
      <c r="Y33" s="36"/>
      <c r="Z33" s="36"/>
      <c r="AA33" s="36"/>
    </row>
    <row r="34" spans="1:27" ht="26" x14ac:dyDescent="0.3">
      <c r="A34" s="129" t="s">
        <v>52</v>
      </c>
      <c r="B34" s="41" t="s">
        <v>53</v>
      </c>
      <c r="C34" s="41" t="s">
        <v>54</v>
      </c>
      <c r="D34" s="99" t="s">
        <v>373</v>
      </c>
      <c r="E34" s="271">
        <v>2305000</v>
      </c>
      <c r="F34" s="92"/>
      <c r="G34" s="92"/>
      <c r="H34" s="119" t="s">
        <v>21</v>
      </c>
      <c r="I34" s="80"/>
      <c r="J34" s="80"/>
      <c r="K34" s="80"/>
      <c r="L34" s="80"/>
      <c r="M34" s="80"/>
      <c r="N34" s="80"/>
      <c r="O34" s="36"/>
      <c r="P34" s="36"/>
      <c r="Q34" s="36"/>
      <c r="R34" s="36"/>
      <c r="S34" s="36"/>
      <c r="T34" s="36"/>
      <c r="U34" s="36"/>
      <c r="V34" s="36"/>
      <c r="W34" s="36"/>
      <c r="X34" s="36"/>
      <c r="Y34" s="36"/>
      <c r="Z34" s="36"/>
      <c r="AA34" s="36"/>
    </row>
    <row r="35" spans="1:27" ht="13" x14ac:dyDescent="0.3">
      <c r="A35" s="129" t="s">
        <v>55</v>
      </c>
      <c r="B35" s="41" t="s">
        <v>56</v>
      </c>
      <c r="C35" s="41" t="s">
        <v>57</v>
      </c>
      <c r="D35" s="99" t="s">
        <v>389</v>
      </c>
      <c r="E35" s="271">
        <v>395000</v>
      </c>
      <c r="F35" s="92"/>
      <c r="G35" s="92"/>
      <c r="H35" s="119" t="s">
        <v>21</v>
      </c>
      <c r="I35" s="80"/>
      <c r="J35" s="80"/>
      <c r="K35" s="80"/>
      <c r="L35" s="80"/>
      <c r="M35" s="80"/>
      <c r="N35" s="80"/>
      <c r="O35" s="36"/>
      <c r="P35" s="36"/>
      <c r="Q35" s="36"/>
      <c r="R35" s="36"/>
      <c r="S35" s="36"/>
      <c r="T35" s="36"/>
      <c r="U35" s="36"/>
      <c r="V35" s="36"/>
      <c r="W35" s="36"/>
      <c r="X35" s="36"/>
      <c r="Y35" s="36"/>
      <c r="Z35" s="36"/>
      <c r="AA35" s="36"/>
    </row>
    <row r="36" spans="1:27" ht="26" x14ac:dyDescent="0.3">
      <c r="A36" s="129" t="s">
        <v>58</v>
      </c>
      <c r="B36" s="41" t="s">
        <v>59</v>
      </c>
      <c r="C36" s="41" t="s">
        <v>60</v>
      </c>
      <c r="D36" s="99" t="s">
        <v>391</v>
      </c>
      <c r="E36" s="271">
        <v>1200000</v>
      </c>
      <c r="F36" s="92"/>
      <c r="G36" s="92"/>
      <c r="H36" s="119" t="s">
        <v>21</v>
      </c>
      <c r="I36" s="80"/>
      <c r="J36" s="80"/>
      <c r="K36" s="80"/>
      <c r="L36" s="80"/>
      <c r="M36" s="80"/>
      <c r="N36" s="80"/>
      <c r="O36" s="36"/>
      <c r="P36" s="36"/>
      <c r="Q36" s="36"/>
      <c r="R36" s="36"/>
      <c r="S36" s="36"/>
      <c r="T36" s="36"/>
      <c r="U36" s="36"/>
      <c r="V36" s="36"/>
      <c r="W36" s="36"/>
      <c r="X36" s="36"/>
      <c r="Y36" s="36"/>
      <c r="Z36" s="36"/>
      <c r="AA36" s="36"/>
    </row>
    <row r="37" spans="1:27" ht="26" x14ac:dyDescent="0.3">
      <c r="A37" s="129" t="s">
        <v>61</v>
      </c>
      <c r="B37" s="41" t="s">
        <v>62</v>
      </c>
      <c r="C37" s="41" t="s">
        <v>63</v>
      </c>
      <c r="D37" s="99" t="s">
        <v>390</v>
      </c>
      <c r="E37" s="271">
        <v>695000</v>
      </c>
      <c r="F37" s="92"/>
      <c r="G37" s="92"/>
      <c r="H37" s="119" t="s">
        <v>21</v>
      </c>
      <c r="I37" s="80"/>
      <c r="J37" s="80"/>
      <c r="K37" s="80"/>
      <c r="L37" s="80"/>
      <c r="M37" s="80"/>
      <c r="N37" s="80"/>
      <c r="O37" s="36"/>
      <c r="P37" s="36"/>
      <c r="Q37" s="36"/>
      <c r="R37" s="36"/>
      <c r="S37" s="36"/>
      <c r="T37" s="36"/>
      <c r="U37" s="36"/>
      <c r="V37" s="36"/>
      <c r="W37" s="36"/>
      <c r="X37" s="36"/>
      <c r="Y37" s="36"/>
      <c r="Z37" s="36"/>
      <c r="AA37" s="36"/>
    </row>
    <row r="38" spans="1:27" ht="26" x14ac:dyDescent="0.3">
      <c r="A38" s="134" t="s">
        <v>219</v>
      </c>
      <c r="B38" s="41" t="s">
        <v>217</v>
      </c>
      <c r="C38" s="41" t="s">
        <v>63</v>
      </c>
      <c r="D38" s="99" t="s">
        <v>390</v>
      </c>
      <c r="E38" s="271">
        <v>695000</v>
      </c>
      <c r="F38" s="92"/>
      <c r="G38" s="92"/>
      <c r="H38" s="119" t="s">
        <v>21</v>
      </c>
      <c r="I38" s="80"/>
      <c r="J38" s="80"/>
      <c r="K38" s="80"/>
      <c r="L38" s="80"/>
      <c r="M38" s="80"/>
      <c r="N38" s="80"/>
      <c r="O38" s="36"/>
      <c r="P38" s="36"/>
      <c r="Q38" s="36"/>
      <c r="R38" s="36"/>
      <c r="S38" s="36"/>
      <c r="T38" s="36"/>
      <c r="U38" s="36"/>
      <c r="V38" s="36"/>
      <c r="W38" s="36"/>
      <c r="X38" s="36"/>
      <c r="Y38" s="36"/>
      <c r="Z38" s="36"/>
      <c r="AA38" s="36"/>
    </row>
    <row r="39" spans="1:27" ht="13" x14ac:dyDescent="0.3">
      <c r="A39" s="134" t="s">
        <v>214</v>
      </c>
      <c r="B39" s="41" t="s">
        <v>218</v>
      </c>
      <c r="C39" s="41" t="s">
        <v>63</v>
      </c>
      <c r="D39" s="99" t="s">
        <v>436</v>
      </c>
      <c r="E39" s="271"/>
      <c r="F39" s="92"/>
      <c r="G39" s="92"/>
      <c r="H39" s="119" t="s">
        <v>21</v>
      </c>
      <c r="I39" s="80"/>
      <c r="J39" s="80"/>
      <c r="K39" s="80"/>
      <c r="L39" s="80"/>
      <c r="M39" s="80"/>
      <c r="N39" s="80"/>
      <c r="O39" s="36"/>
      <c r="P39" s="36"/>
      <c r="Q39" s="36"/>
      <c r="R39" s="36"/>
      <c r="S39" s="36"/>
      <c r="T39" s="36"/>
      <c r="U39" s="36"/>
      <c r="V39" s="36"/>
      <c r="W39" s="36"/>
      <c r="X39" s="36"/>
      <c r="Y39" s="36"/>
      <c r="Z39" s="36"/>
      <c r="AA39" s="36"/>
    </row>
    <row r="40" spans="1:27" ht="26" x14ac:dyDescent="0.3">
      <c r="A40" s="129" t="s">
        <v>215</v>
      </c>
      <c r="B40" s="41" t="s">
        <v>282</v>
      </c>
      <c r="C40" s="41" t="s">
        <v>220</v>
      </c>
      <c r="D40" s="99"/>
      <c r="E40" s="271"/>
      <c r="F40" s="92"/>
      <c r="G40" s="92"/>
      <c r="H40" s="119" t="s">
        <v>21</v>
      </c>
      <c r="I40" s="80"/>
      <c r="J40" s="80"/>
      <c r="K40" s="80"/>
      <c r="L40" s="80"/>
      <c r="M40" s="80"/>
      <c r="N40" s="80"/>
      <c r="O40" s="36"/>
      <c r="P40" s="36"/>
      <c r="Q40" s="36"/>
      <c r="R40" s="36"/>
      <c r="S40" s="36"/>
      <c r="T40" s="36"/>
      <c r="U40" s="36"/>
      <c r="V40" s="36"/>
      <c r="W40" s="36"/>
      <c r="X40" s="36"/>
      <c r="Y40" s="36"/>
      <c r="Z40" s="36"/>
      <c r="AA40" s="36"/>
    </row>
    <row r="41" spans="1:27" ht="13" x14ac:dyDescent="0.3">
      <c r="A41" s="134" t="s">
        <v>27</v>
      </c>
      <c r="B41" s="41"/>
      <c r="C41" s="41"/>
      <c r="D41" s="99"/>
      <c r="E41" s="271"/>
      <c r="F41" s="92"/>
      <c r="G41" s="92"/>
      <c r="H41" s="119" t="s">
        <v>21</v>
      </c>
      <c r="I41" s="80"/>
      <c r="J41" s="80"/>
      <c r="K41" s="80"/>
      <c r="L41" s="80"/>
      <c r="M41" s="80"/>
      <c r="N41" s="80"/>
      <c r="O41" s="36"/>
      <c r="P41" s="36"/>
      <c r="Q41" s="36"/>
      <c r="R41" s="36"/>
      <c r="S41" s="36"/>
      <c r="T41" s="36"/>
      <c r="U41" s="36"/>
      <c r="V41" s="36"/>
      <c r="W41" s="36"/>
      <c r="X41" s="36"/>
      <c r="Y41" s="36"/>
      <c r="Z41" s="36"/>
      <c r="AA41" s="36"/>
    </row>
    <row r="42" spans="1:27" ht="13" x14ac:dyDescent="0.3">
      <c r="A42" s="134" t="s">
        <v>216</v>
      </c>
      <c r="B42" s="41" t="s">
        <v>283</v>
      </c>
      <c r="C42" s="41" t="s">
        <v>220</v>
      </c>
      <c r="D42" s="99"/>
      <c r="E42" s="271"/>
      <c r="F42" s="92"/>
      <c r="G42" s="92"/>
      <c r="H42" s="119" t="s">
        <v>21</v>
      </c>
      <c r="I42" s="80"/>
      <c r="J42" s="80"/>
      <c r="K42" s="80"/>
      <c r="L42" s="80"/>
      <c r="M42" s="80"/>
      <c r="N42" s="80"/>
      <c r="O42" s="36"/>
      <c r="P42" s="36"/>
      <c r="Q42" s="36"/>
      <c r="R42" s="36"/>
      <c r="S42" s="36"/>
      <c r="T42" s="36"/>
      <c r="U42" s="36"/>
      <c r="V42" s="36"/>
      <c r="W42" s="36"/>
      <c r="X42" s="36"/>
      <c r="Y42" s="36"/>
      <c r="Z42" s="36"/>
      <c r="AA42" s="36"/>
    </row>
    <row r="43" spans="1:27" ht="13" x14ac:dyDescent="0.3">
      <c r="A43" s="135" t="s">
        <v>64</v>
      </c>
      <c r="B43" s="41" t="s">
        <v>65</v>
      </c>
      <c r="C43" s="41" t="s">
        <v>66</v>
      </c>
      <c r="D43" s="99"/>
      <c r="E43" s="271">
        <f>E44+E47+E48+E49</f>
        <v>250000</v>
      </c>
      <c r="F43" s="92"/>
      <c r="G43" s="92"/>
      <c r="H43" s="119" t="s">
        <v>21</v>
      </c>
      <c r="I43" s="80"/>
      <c r="J43" s="80"/>
      <c r="K43" s="80"/>
      <c r="L43" s="80"/>
      <c r="M43" s="80"/>
      <c r="N43" s="80"/>
      <c r="O43" s="36"/>
      <c r="P43" s="36"/>
      <c r="Q43" s="36"/>
      <c r="R43" s="36"/>
      <c r="S43" s="36"/>
      <c r="T43" s="36"/>
      <c r="U43" s="36"/>
      <c r="V43" s="36"/>
      <c r="W43" s="36"/>
      <c r="X43" s="36"/>
      <c r="Y43" s="36"/>
      <c r="Z43" s="36"/>
      <c r="AA43" s="36"/>
    </row>
    <row r="44" spans="1:27" ht="26" x14ac:dyDescent="0.3">
      <c r="A44" s="129" t="s">
        <v>67</v>
      </c>
      <c r="B44" s="41" t="s">
        <v>68</v>
      </c>
      <c r="C44" s="41" t="s">
        <v>69</v>
      </c>
      <c r="D44" s="99"/>
      <c r="E44" s="271">
        <f>E46</f>
        <v>0</v>
      </c>
      <c r="F44" s="92"/>
      <c r="G44" s="92"/>
      <c r="H44" s="119" t="s">
        <v>21</v>
      </c>
      <c r="I44" s="80"/>
      <c r="J44" s="80"/>
      <c r="K44" s="80"/>
      <c r="L44" s="80"/>
      <c r="M44" s="80"/>
      <c r="N44" s="80"/>
      <c r="O44" s="36"/>
      <c r="P44" s="36"/>
      <c r="Q44" s="36"/>
      <c r="R44" s="36"/>
      <c r="S44" s="36"/>
      <c r="T44" s="36"/>
      <c r="U44" s="36"/>
      <c r="V44" s="36"/>
      <c r="W44" s="36"/>
      <c r="X44" s="36"/>
      <c r="Y44" s="36"/>
      <c r="Z44" s="36"/>
      <c r="AA44" s="36"/>
    </row>
    <row r="45" spans="1:27" ht="13" x14ac:dyDescent="0.3">
      <c r="A45" s="134" t="s">
        <v>103</v>
      </c>
      <c r="B45" s="41"/>
      <c r="C45" s="41"/>
      <c r="D45" s="99"/>
      <c r="E45" s="271"/>
      <c r="F45" s="92"/>
      <c r="G45" s="92"/>
      <c r="H45" s="119" t="s">
        <v>21</v>
      </c>
      <c r="I45" s="80"/>
      <c r="J45" s="80"/>
      <c r="K45" s="80"/>
      <c r="L45" s="80"/>
      <c r="M45" s="80"/>
      <c r="N45" s="80"/>
      <c r="O45" s="36"/>
      <c r="P45" s="36"/>
      <c r="Q45" s="36"/>
      <c r="R45" s="36"/>
      <c r="S45" s="36"/>
      <c r="T45" s="36"/>
      <c r="U45" s="36"/>
      <c r="V45" s="36"/>
      <c r="W45" s="36"/>
      <c r="X45" s="36"/>
      <c r="Y45" s="36"/>
      <c r="Z45" s="36"/>
      <c r="AA45" s="36"/>
    </row>
    <row r="46" spans="1:27" ht="26" x14ac:dyDescent="0.3">
      <c r="A46" s="134" t="s">
        <v>221</v>
      </c>
      <c r="B46" s="41" t="s">
        <v>222</v>
      </c>
      <c r="C46" s="41" t="s">
        <v>223</v>
      </c>
      <c r="D46" s="99" t="s">
        <v>383</v>
      </c>
      <c r="E46" s="271"/>
      <c r="F46" s="92"/>
      <c r="G46" s="92"/>
      <c r="H46" s="119" t="s">
        <v>21</v>
      </c>
      <c r="I46" s="80"/>
      <c r="J46" s="80"/>
      <c r="K46" s="80"/>
      <c r="L46" s="80"/>
      <c r="M46" s="80"/>
      <c r="N46" s="80"/>
      <c r="O46" s="36"/>
      <c r="P46" s="36"/>
      <c r="Q46" s="36"/>
      <c r="R46" s="36"/>
      <c r="S46" s="36"/>
      <c r="T46" s="36"/>
      <c r="U46" s="36"/>
      <c r="V46" s="36"/>
      <c r="W46" s="36"/>
      <c r="X46" s="36"/>
      <c r="Y46" s="36"/>
      <c r="Z46" s="36"/>
      <c r="AA46" s="36"/>
    </row>
    <row r="47" spans="1:27" ht="26" x14ac:dyDescent="0.3">
      <c r="A47" s="129" t="s">
        <v>70</v>
      </c>
      <c r="B47" s="41" t="s">
        <v>71</v>
      </c>
      <c r="C47" s="41" t="s">
        <v>72</v>
      </c>
      <c r="D47" s="99" t="s">
        <v>392</v>
      </c>
      <c r="E47" s="271">
        <v>250000</v>
      </c>
      <c r="F47" s="92"/>
      <c r="G47" s="92"/>
      <c r="H47" s="119" t="s">
        <v>21</v>
      </c>
      <c r="I47" s="80"/>
      <c r="J47" s="80"/>
      <c r="K47" s="80"/>
      <c r="L47" s="80"/>
      <c r="M47" s="80"/>
      <c r="N47" s="80"/>
      <c r="O47" s="36"/>
      <c r="P47" s="36"/>
      <c r="Q47" s="36"/>
      <c r="R47" s="36"/>
      <c r="S47" s="36"/>
      <c r="T47" s="36"/>
      <c r="U47" s="36"/>
      <c r="V47" s="36"/>
      <c r="W47" s="36"/>
      <c r="X47" s="36"/>
      <c r="Y47" s="36"/>
      <c r="Z47" s="36"/>
      <c r="AA47" s="36"/>
    </row>
    <row r="48" spans="1:27" ht="39" x14ac:dyDescent="0.3">
      <c r="A48" s="129" t="s">
        <v>73</v>
      </c>
      <c r="B48" s="41" t="s">
        <v>74</v>
      </c>
      <c r="C48" s="41" t="s">
        <v>75</v>
      </c>
      <c r="D48" s="99"/>
      <c r="E48" s="271"/>
      <c r="F48" s="92"/>
      <c r="G48" s="92"/>
      <c r="H48" s="119" t="s">
        <v>21</v>
      </c>
      <c r="I48" s="80"/>
      <c r="J48" s="80"/>
      <c r="K48" s="80"/>
      <c r="L48" s="80"/>
      <c r="M48" s="80"/>
      <c r="N48" s="80"/>
      <c r="O48" s="36"/>
      <c r="P48" s="36"/>
      <c r="Q48" s="36"/>
      <c r="R48" s="36"/>
      <c r="S48" s="36"/>
      <c r="T48" s="36"/>
      <c r="U48" s="36"/>
      <c r="V48" s="36"/>
      <c r="W48" s="36"/>
      <c r="X48" s="36"/>
      <c r="Y48" s="36"/>
      <c r="Z48" s="36"/>
      <c r="AA48" s="36"/>
    </row>
    <row r="49" spans="1:27" ht="13" x14ac:dyDescent="0.3">
      <c r="A49" s="129" t="s">
        <v>284</v>
      </c>
      <c r="B49" s="41" t="s">
        <v>224</v>
      </c>
      <c r="C49" s="41" t="s">
        <v>225</v>
      </c>
      <c r="D49" s="99"/>
      <c r="E49" s="271"/>
      <c r="F49" s="92"/>
      <c r="G49" s="92"/>
      <c r="H49" s="119" t="s">
        <v>21</v>
      </c>
      <c r="I49" s="80"/>
      <c r="J49" s="80"/>
      <c r="K49" s="80"/>
      <c r="L49" s="80"/>
      <c r="M49" s="80"/>
      <c r="N49" s="80"/>
      <c r="O49" s="36"/>
      <c r="P49" s="36"/>
      <c r="Q49" s="36"/>
      <c r="R49" s="36"/>
      <c r="S49" s="36"/>
      <c r="T49" s="36"/>
      <c r="U49" s="36"/>
      <c r="V49" s="36"/>
      <c r="W49" s="36"/>
      <c r="X49" s="36"/>
      <c r="Y49" s="36"/>
      <c r="Z49" s="36"/>
      <c r="AA49" s="36"/>
    </row>
    <row r="50" spans="1:27" ht="13" x14ac:dyDescent="0.3">
      <c r="A50" s="135" t="s">
        <v>76</v>
      </c>
      <c r="B50" s="41" t="s">
        <v>77</v>
      </c>
      <c r="C50" s="41" t="s">
        <v>78</v>
      </c>
      <c r="D50" s="99" t="s">
        <v>396</v>
      </c>
      <c r="E50" s="271">
        <f>E51+E52+E53+E63</f>
        <v>417300</v>
      </c>
      <c r="F50" s="92"/>
      <c r="G50" s="92"/>
      <c r="H50" s="119" t="s">
        <v>21</v>
      </c>
      <c r="I50" s="80"/>
      <c r="J50" s="80"/>
      <c r="K50" s="80"/>
      <c r="L50" s="80"/>
      <c r="M50" s="80"/>
      <c r="N50" s="80"/>
      <c r="O50" s="36"/>
      <c r="P50" s="36"/>
      <c r="Q50" s="36"/>
      <c r="R50" s="36"/>
      <c r="S50" s="36"/>
      <c r="T50" s="36"/>
      <c r="U50" s="36"/>
      <c r="V50" s="36"/>
      <c r="W50" s="36"/>
      <c r="X50" s="36"/>
      <c r="Y50" s="36"/>
      <c r="Z50" s="36"/>
      <c r="AA50" s="36"/>
    </row>
    <row r="51" spans="1:27" ht="26" x14ac:dyDescent="0.3">
      <c r="A51" s="129" t="s">
        <v>79</v>
      </c>
      <c r="B51" s="41" t="s">
        <v>80</v>
      </c>
      <c r="C51" s="41" t="s">
        <v>81</v>
      </c>
      <c r="D51" s="99" t="s">
        <v>396</v>
      </c>
      <c r="E51" s="271">
        <v>217300</v>
      </c>
      <c r="F51" s="92"/>
      <c r="G51" s="92"/>
      <c r="H51" s="119" t="s">
        <v>21</v>
      </c>
      <c r="I51" s="80"/>
      <c r="J51" s="80"/>
      <c r="K51" s="80"/>
      <c r="L51" s="80"/>
      <c r="M51" s="80"/>
      <c r="N51" s="80"/>
      <c r="O51" s="36"/>
      <c r="P51" s="36"/>
      <c r="Q51" s="36"/>
      <c r="R51" s="36"/>
      <c r="S51" s="36"/>
      <c r="T51" s="36"/>
      <c r="U51" s="36"/>
      <c r="V51" s="36"/>
      <c r="W51" s="36"/>
      <c r="X51" s="36"/>
      <c r="Y51" s="36"/>
      <c r="Z51" s="36"/>
      <c r="AA51" s="36"/>
    </row>
    <row r="52" spans="1:27" ht="26" x14ac:dyDescent="0.3">
      <c r="A52" s="129" t="s">
        <v>82</v>
      </c>
      <c r="B52" s="41" t="s">
        <v>83</v>
      </c>
      <c r="C52" s="41" t="s">
        <v>84</v>
      </c>
      <c r="D52" s="99" t="s">
        <v>396</v>
      </c>
      <c r="E52" s="271"/>
      <c r="F52" s="92"/>
      <c r="G52" s="92"/>
      <c r="H52" s="119" t="s">
        <v>21</v>
      </c>
      <c r="I52" s="80"/>
      <c r="J52" s="80"/>
      <c r="K52" s="80"/>
      <c r="L52" s="80"/>
      <c r="M52" s="80"/>
      <c r="N52" s="80"/>
      <c r="O52" s="36"/>
      <c r="P52" s="36"/>
      <c r="Q52" s="36"/>
      <c r="R52" s="36"/>
      <c r="S52" s="36"/>
      <c r="T52" s="36"/>
      <c r="U52" s="36"/>
      <c r="V52" s="36"/>
      <c r="W52" s="36"/>
      <c r="X52" s="36"/>
      <c r="Y52" s="36"/>
      <c r="Z52" s="36"/>
      <c r="AA52" s="36"/>
    </row>
    <row r="53" spans="1:27" ht="13" x14ac:dyDescent="0.3">
      <c r="A53" s="129" t="s">
        <v>85</v>
      </c>
      <c r="B53" s="41" t="s">
        <v>86</v>
      </c>
      <c r="C53" s="41" t="s">
        <v>87</v>
      </c>
      <c r="D53" s="99"/>
      <c r="E53" s="271">
        <v>200000</v>
      </c>
      <c r="F53" s="92"/>
      <c r="G53" s="92"/>
      <c r="H53" s="119" t="s">
        <v>21</v>
      </c>
      <c r="I53" s="80"/>
      <c r="J53" s="80"/>
      <c r="K53" s="80"/>
      <c r="L53" s="80"/>
      <c r="M53" s="80"/>
      <c r="N53" s="80"/>
      <c r="O53" s="36"/>
      <c r="P53" s="36"/>
      <c r="Q53" s="36"/>
      <c r="R53" s="36"/>
      <c r="S53" s="36"/>
      <c r="T53" s="36"/>
      <c r="U53" s="36"/>
      <c r="V53" s="36"/>
      <c r="W53" s="36"/>
      <c r="X53" s="36"/>
      <c r="Y53" s="36"/>
      <c r="Z53" s="36"/>
      <c r="AA53" s="36"/>
    </row>
    <row r="54" spans="1:27" ht="13" x14ac:dyDescent="0.3">
      <c r="A54" s="135" t="s">
        <v>226</v>
      </c>
      <c r="B54" s="41" t="s">
        <v>227</v>
      </c>
      <c r="C54" s="41" t="s">
        <v>213</v>
      </c>
      <c r="D54" s="99"/>
      <c r="E54" s="271"/>
      <c r="F54" s="92"/>
      <c r="G54" s="92"/>
      <c r="H54" s="119" t="s">
        <v>21</v>
      </c>
      <c r="I54" s="80"/>
      <c r="J54" s="80"/>
      <c r="K54" s="80"/>
      <c r="L54" s="80"/>
      <c r="M54" s="80"/>
      <c r="N54" s="80"/>
      <c r="O54" s="36"/>
      <c r="P54" s="36"/>
      <c r="Q54" s="36"/>
      <c r="R54" s="36"/>
      <c r="S54" s="36"/>
      <c r="T54" s="36"/>
      <c r="U54" s="36"/>
      <c r="V54" s="36"/>
      <c r="W54" s="36"/>
      <c r="X54" s="36"/>
      <c r="Y54" s="36"/>
      <c r="Z54" s="36"/>
      <c r="AA54" s="36"/>
    </row>
    <row r="55" spans="1:27" ht="13" x14ac:dyDescent="0.3">
      <c r="A55" s="129" t="s">
        <v>103</v>
      </c>
      <c r="B55" s="56"/>
      <c r="C55" s="56"/>
      <c r="D55" s="99"/>
      <c r="E55" s="271"/>
      <c r="F55" s="92"/>
      <c r="G55" s="92"/>
      <c r="H55" s="119" t="s">
        <v>21</v>
      </c>
      <c r="I55" s="80"/>
      <c r="J55" s="80"/>
      <c r="K55" s="80"/>
      <c r="L55" s="80"/>
      <c r="M55" s="80"/>
      <c r="N55" s="80"/>
      <c r="O55" s="36"/>
      <c r="P55" s="36"/>
      <c r="Q55" s="36"/>
      <c r="R55" s="36"/>
      <c r="S55" s="36"/>
      <c r="T55" s="36"/>
      <c r="U55" s="36"/>
      <c r="V55" s="36"/>
      <c r="W55" s="36"/>
      <c r="X55" s="36"/>
      <c r="Y55" s="36"/>
      <c r="Z55" s="36"/>
      <c r="AA55" s="36"/>
    </row>
    <row r="56" spans="1:27" ht="13" x14ac:dyDescent="0.3">
      <c r="A56" s="129" t="s">
        <v>285</v>
      </c>
      <c r="B56" s="41" t="s">
        <v>229</v>
      </c>
      <c r="C56" s="41" t="s">
        <v>291</v>
      </c>
      <c r="D56" s="99"/>
      <c r="E56" s="271"/>
      <c r="F56" s="92"/>
      <c r="G56" s="92"/>
      <c r="H56" s="119" t="s">
        <v>21</v>
      </c>
      <c r="I56" s="80"/>
      <c r="J56" s="80"/>
      <c r="K56" s="80"/>
      <c r="L56" s="80"/>
      <c r="M56" s="80"/>
      <c r="N56" s="80"/>
      <c r="O56" s="36"/>
      <c r="P56" s="36"/>
      <c r="Q56" s="36"/>
      <c r="R56" s="36"/>
      <c r="S56" s="36"/>
      <c r="T56" s="36"/>
      <c r="U56" s="36"/>
      <c r="V56" s="36"/>
      <c r="W56" s="36"/>
      <c r="X56" s="36"/>
      <c r="Y56" s="36"/>
      <c r="Z56" s="36"/>
      <c r="AA56" s="36"/>
    </row>
    <row r="57" spans="1:27" ht="13" x14ac:dyDescent="0.3">
      <c r="A57" s="129" t="s">
        <v>286</v>
      </c>
      <c r="B57" s="41" t="s">
        <v>231</v>
      </c>
      <c r="C57" s="41" t="s">
        <v>292</v>
      </c>
      <c r="D57" s="99"/>
      <c r="E57" s="271"/>
      <c r="F57" s="92"/>
      <c r="G57" s="92"/>
      <c r="H57" s="119" t="s">
        <v>21</v>
      </c>
      <c r="I57" s="80"/>
      <c r="J57" s="80"/>
      <c r="K57" s="80"/>
      <c r="L57" s="80"/>
      <c r="M57" s="80"/>
      <c r="N57" s="80"/>
      <c r="O57" s="36"/>
      <c r="P57" s="36"/>
      <c r="Q57" s="36"/>
      <c r="R57" s="36"/>
      <c r="S57" s="36"/>
      <c r="T57" s="36"/>
      <c r="U57" s="36"/>
      <c r="V57" s="36"/>
      <c r="W57" s="36"/>
      <c r="X57" s="36"/>
      <c r="Y57" s="36"/>
      <c r="Z57" s="36"/>
      <c r="AA57" s="36"/>
    </row>
    <row r="58" spans="1:27" ht="26" x14ac:dyDescent="0.3">
      <c r="A58" s="129" t="s">
        <v>287</v>
      </c>
      <c r="B58" s="41" t="s">
        <v>233</v>
      </c>
      <c r="C58" s="41" t="s">
        <v>293</v>
      </c>
      <c r="D58" s="99"/>
      <c r="E58" s="271"/>
      <c r="F58" s="92"/>
      <c r="G58" s="92"/>
      <c r="H58" s="119" t="s">
        <v>21</v>
      </c>
      <c r="I58" s="80"/>
      <c r="J58" s="80"/>
      <c r="K58" s="80"/>
      <c r="L58" s="80"/>
      <c r="M58" s="80"/>
      <c r="N58" s="80"/>
      <c r="O58" s="36"/>
      <c r="P58" s="36"/>
      <c r="Q58" s="36"/>
      <c r="R58" s="36"/>
      <c r="S58" s="36"/>
      <c r="T58" s="36"/>
      <c r="U58" s="36"/>
      <c r="V58" s="36"/>
      <c r="W58" s="36"/>
      <c r="X58" s="36"/>
      <c r="Y58" s="36"/>
      <c r="Z58" s="36"/>
      <c r="AA58" s="36"/>
    </row>
    <row r="59" spans="1:27" ht="13" x14ac:dyDescent="0.3">
      <c r="A59" s="129" t="s">
        <v>228</v>
      </c>
      <c r="B59" s="41" t="s">
        <v>288</v>
      </c>
      <c r="C59" s="41" t="s">
        <v>234</v>
      </c>
      <c r="D59" s="99"/>
      <c r="E59" s="271"/>
      <c r="F59" s="92"/>
      <c r="G59" s="92"/>
      <c r="H59" s="119" t="s">
        <v>21</v>
      </c>
      <c r="I59" s="80"/>
      <c r="J59" s="80"/>
      <c r="K59" s="80"/>
      <c r="L59" s="80"/>
      <c r="M59" s="80"/>
      <c r="N59" s="80"/>
      <c r="O59" s="36"/>
      <c r="P59" s="36"/>
      <c r="Q59" s="36"/>
      <c r="R59" s="36"/>
      <c r="S59" s="36"/>
      <c r="T59" s="36"/>
      <c r="U59" s="36"/>
      <c r="V59" s="36"/>
      <c r="W59" s="36"/>
      <c r="X59" s="36"/>
      <c r="Y59" s="36"/>
      <c r="Z59" s="36"/>
      <c r="AA59" s="36"/>
    </row>
    <row r="60" spans="1:27" ht="13" x14ac:dyDescent="0.3">
      <c r="A60" s="129" t="s">
        <v>230</v>
      </c>
      <c r="B60" s="41" t="s">
        <v>289</v>
      </c>
      <c r="C60" s="41" t="s">
        <v>235</v>
      </c>
      <c r="D60" s="99"/>
      <c r="E60" s="271"/>
      <c r="F60" s="92"/>
      <c r="G60" s="92"/>
      <c r="H60" s="119" t="s">
        <v>21</v>
      </c>
      <c r="I60" s="80"/>
      <c r="J60" s="80"/>
      <c r="K60" s="80"/>
      <c r="L60" s="80"/>
      <c r="M60" s="80"/>
      <c r="N60" s="80"/>
      <c r="O60" s="36"/>
      <c r="P60" s="36"/>
      <c r="Q60" s="36"/>
      <c r="R60" s="36"/>
      <c r="S60" s="36"/>
      <c r="T60" s="36"/>
      <c r="U60" s="36"/>
      <c r="V60" s="36"/>
      <c r="W60" s="36"/>
      <c r="X60" s="36"/>
      <c r="Y60" s="36"/>
      <c r="Z60" s="36"/>
      <c r="AA60" s="36"/>
    </row>
    <row r="61" spans="1:27" ht="26" x14ac:dyDescent="0.3">
      <c r="A61" s="129" t="s">
        <v>232</v>
      </c>
      <c r="B61" s="41" t="s">
        <v>290</v>
      </c>
      <c r="C61" s="41" t="s">
        <v>236</v>
      </c>
      <c r="D61" s="99"/>
      <c r="E61" s="271"/>
      <c r="F61" s="92"/>
      <c r="G61" s="92"/>
      <c r="H61" s="119" t="s">
        <v>21</v>
      </c>
      <c r="I61" s="80"/>
      <c r="J61" s="80"/>
      <c r="K61" s="80"/>
      <c r="L61" s="80"/>
      <c r="M61" s="80"/>
      <c r="N61" s="80"/>
      <c r="O61" s="36"/>
      <c r="P61" s="36"/>
      <c r="Q61" s="36"/>
      <c r="R61" s="36"/>
      <c r="S61" s="36"/>
      <c r="T61" s="36"/>
      <c r="U61" s="36"/>
      <c r="V61" s="36"/>
      <c r="W61" s="36"/>
      <c r="X61" s="36"/>
      <c r="Y61" s="36"/>
      <c r="Z61" s="36"/>
      <c r="AA61" s="36"/>
    </row>
    <row r="62" spans="1:27" ht="13" x14ac:dyDescent="0.3">
      <c r="A62" s="135" t="s">
        <v>88</v>
      </c>
      <c r="B62" s="41" t="s">
        <v>89</v>
      </c>
      <c r="C62" s="41" t="s">
        <v>21</v>
      </c>
      <c r="D62" s="99"/>
      <c r="E62" s="271"/>
      <c r="F62" s="92"/>
      <c r="G62" s="92"/>
      <c r="H62" s="119" t="s">
        <v>21</v>
      </c>
      <c r="I62" s="80"/>
      <c r="J62" s="80"/>
      <c r="K62" s="80"/>
      <c r="L62" s="80"/>
      <c r="M62" s="80"/>
      <c r="N62" s="80"/>
      <c r="O62" s="36"/>
      <c r="P62" s="36"/>
      <c r="Q62" s="36"/>
      <c r="R62" s="36"/>
      <c r="S62" s="36"/>
      <c r="T62" s="36"/>
      <c r="U62" s="36"/>
      <c r="V62" s="36"/>
      <c r="W62" s="36"/>
      <c r="X62" s="36"/>
      <c r="Y62" s="36"/>
      <c r="Z62" s="36"/>
      <c r="AA62" s="36"/>
    </row>
    <row r="63" spans="1:27" ht="26" x14ac:dyDescent="0.3">
      <c r="A63" s="129" t="s">
        <v>90</v>
      </c>
      <c r="B63" s="41" t="s">
        <v>91</v>
      </c>
      <c r="C63" s="41" t="s">
        <v>92</v>
      </c>
      <c r="D63" s="99"/>
      <c r="E63" s="271"/>
      <c r="F63" s="92"/>
      <c r="G63" s="92"/>
      <c r="H63" s="119"/>
      <c r="I63" s="80"/>
      <c r="J63" s="80"/>
      <c r="K63" s="80"/>
      <c r="L63" s="80"/>
      <c r="M63" s="80"/>
      <c r="N63" s="80"/>
      <c r="O63" s="36"/>
      <c r="P63" s="36"/>
      <c r="Q63" s="36"/>
      <c r="R63" s="36"/>
      <c r="S63" s="36"/>
      <c r="T63" s="36"/>
      <c r="U63" s="36"/>
      <c r="V63" s="36"/>
      <c r="W63" s="36"/>
      <c r="X63" s="36"/>
      <c r="Y63" s="36"/>
      <c r="Z63" s="36"/>
      <c r="AA63" s="36"/>
    </row>
    <row r="64" spans="1:27" s="242" customFormat="1" ht="39" x14ac:dyDescent="0.25">
      <c r="A64" s="243" t="s">
        <v>253</v>
      </c>
      <c r="B64" s="231" t="s">
        <v>93</v>
      </c>
      <c r="C64" s="231" t="s">
        <v>21</v>
      </c>
      <c r="D64" s="232" t="s">
        <v>397</v>
      </c>
      <c r="E64" s="275">
        <f>E66+E67</f>
        <v>4888347.8899999997</v>
      </c>
      <c r="F64" s="244"/>
      <c r="G64" s="244"/>
      <c r="H64" s="245"/>
      <c r="I64" s="246"/>
      <c r="J64" s="246"/>
      <c r="K64" s="246"/>
      <c r="L64" s="246"/>
      <c r="M64" s="246"/>
      <c r="N64" s="246"/>
    </row>
    <row r="65" spans="1:27" ht="26" x14ac:dyDescent="0.3">
      <c r="A65" s="129" t="s">
        <v>94</v>
      </c>
      <c r="B65" s="41" t="s">
        <v>95</v>
      </c>
      <c r="C65" s="41" t="s">
        <v>96</v>
      </c>
      <c r="D65" s="99"/>
      <c r="E65" s="271"/>
      <c r="F65" s="92"/>
      <c r="G65" s="92"/>
      <c r="H65" s="119"/>
      <c r="I65" s="80"/>
      <c r="J65" s="80"/>
      <c r="K65" s="80"/>
      <c r="L65" s="80"/>
      <c r="M65" s="80"/>
      <c r="N65" s="80"/>
      <c r="O65" s="36"/>
      <c r="P65" s="36"/>
      <c r="Q65" s="36"/>
      <c r="R65" s="36"/>
      <c r="S65" s="36"/>
      <c r="T65" s="36"/>
      <c r="U65" s="36"/>
      <c r="V65" s="36"/>
      <c r="W65" s="36"/>
      <c r="X65" s="36"/>
      <c r="Y65" s="36"/>
      <c r="Z65" s="36"/>
      <c r="AA65" s="36"/>
    </row>
    <row r="66" spans="1:27" ht="26" x14ac:dyDescent="0.3">
      <c r="A66" s="129" t="s">
        <v>97</v>
      </c>
      <c r="B66" s="41" t="s">
        <v>98</v>
      </c>
      <c r="C66" s="41" t="s">
        <v>99</v>
      </c>
      <c r="D66" s="99" t="s">
        <v>391</v>
      </c>
      <c r="E66" s="271">
        <v>150000</v>
      </c>
      <c r="F66" s="92"/>
      <c r="G66" s="92"/>
      <c r="H66" s="119"/>
      <c r="I66" s="80"/>
      <c r="J66" s="80"/>
      <c r="K66" s="80"/>
      <c r="L66" s="80"/>
      <c r="M66" s="80"/>
      <c r="N66" s="80"/>
      <c r="O66" s="36"/>
      <c r="P66" s="36"/>
      <c r="Q66" s="36"/>
      <c r="R66" s="36"/>
      <c r="S66" s="36"/>
      <c r="T66" s="36"/>
      <c r="U66" s="36"/>
      <c r="V66" s="36"/>
      <c r="W66" s="36"/>
      <c r="X66" s="36"/>
      <c r="Y66" s="36"/>
      <c r="Z66" s="36"/>
      <c r="AA66" s="36"/>
    </row>
    <row r="67" spans="1:27" s="242" customFormat="1" ht="39" x14ac:dyDescent="0.25">
      <c r="A67" s="243" t="s">
        <v>100</v>
      </c>
      <c r="B67" s="231" t="s">
        <v>101</v>
      </c>
      <c r="C67" s="231" t="s">
        <v>102</v>
      </c>
      <c r="D67" s="232" t="s">
        <v>397</v>
      </c>
      <c r="E67" s="275">
        <v>4738347.8899999997</v>
      </c>
      <c r="F67" s="244"/>
      <c r="G67" s="244"/>
      <c r="H67" s="245"/>
      <c r="I67" s="246"/>
      <c r="J67" s="246"/>
      <c r="K67" s="246"/>
      <c r="L67" s="246"/>
      <c r="M67" s="246"/>
      <c r="N67" s="246"/>
    </row>
    <row r="68" spans="1:27" ht="13" x14ac:dyDescent="0.3">
      <c r="A68" s="143" t="s">
        <v>103</v>
      </c>
      <c r="B68" s="41"/>
      <c r="C68" s="41"/>
      <c r="D68" s="99"/>
      <c r="E68" s="271"/>
      <c r="F68" s="92"/>
      <c r="G68" s="92"/>
      <c r="H68" s="119"/>
      <c r="I68" s="80"/>
      <c r="J68" s="80"/>
      <c r="K68" s="80"/>
      <c r="L68" s="80"/>
      <c r="M68" s="80"/>
      <c r="N68" s="80"/>
      <c r="O68" s="36"/>
      <c r="P68" s="36"/>
      <c r="Q68" s="36"/>
      <c r="R68" s="36"/>
      <c r="S68" s="36"/>
      <c r="T68" s="36"/>
      <c r="U68" s="36"/>
      <c r="V68" s="36"/>
      <c r="W68" s="36"/>
      <c r="X68" s="36"/>
      <c r="Y68" s="36"/>
      <c r="Z68" s="36"/>
      <c r="AA68" s="36"/>
    </row>
    <row r="69" spans="1:27" ht="13" x14ac:dyDescent="0.3">
      <c r="A69" s="129" t="s">
        <v>104</v>
      </c>
      <c r="B69" s="41" t="s">
        <v>105</v>
      </c>
      <c r="C69" s="41" t="s">
        <v>106</v>
      </c>
      <c r="D69" s="99"/>
      <c r="E69" s="271"/>
      <c r="F69" s="92"/>
      <c r="G69" s="92"/>
      <c r="H69" s="119"/>
      <c r="I69" s="80"/>
      <c r="J69" s="80"/>
      <c r="K69" s="80"/>
      <c r="L69" s="80"/>
      <c r="M69" s="80"/>
      <c r="N69" s="80"/>
      <c r="O69" s="36"/>
      <c r="P69" s="36"/>
      <c r="Q69" s="36"/>
      <c r="R69" s="36"/>
      <c r="S69" s="36"/>
      <c r="T69" s="36"/>
      <c r="U69" s="36"/>
      <c r="V69" s="36"/>
      <c r="W69" s="36"/>
      <c r="X69" s="36"/>
      <c r="Y69" s="36"/>
      <c r="Z69" s="36"/>
      <c r="AA69" s="36"/>
    </row>
    <row r="70" spans="1:27" ht="39" x14ac:dyDescent="0.3">
      <c r="A70" s="134" t="s">
        <v>107</v>
      </c>
      <c r="B70" s="41" t="s">
        <v>108</v>
      </c>
      <c r="C70" s="41" t="s">
        <v>109</v>
      </c>
      <c r="D70" s="99"/>
      <c r="E70" s="271"/>
      <c r="F70" s="92"/>
      <c r="G70" s="92"/>
      <c r="H70" s="119"/>
      <c r="I70" s="80"/>
      <c r="J70" s="80"/>
      <c r="K70" s="80"/>
      <c r="L70" s="80"/>
      <c r="M70" s="80"/>
      <c r="N70" s="80"/>
      <c r="O70" s="36"/>
      <c r="P70" s="36"/>
      <c r="Q70" s="36"/>
      <c r="R70" s="36"/>
      <c r="S70" s="36"/>
      <c r="T70" s="36"/>
      <c r="U70" s="36"/>
      <c r="V70" s="36"/>
      <c r="W70" s="36"/>
      <c r="X70" s="36"/>
      <c r="Y70" s="36"/>
      <c r="Z70" s="36"/>
      <c r="AA70" s="36"/>
    </row>
    <row r="71" spans="1:27" ht="26" x14ac:dyDescent="0.3">
      <c r="A71" s="134" t="s">
        <v>110</v>
      </c>
      <c r="B71" s="41" t="s">
        <v>111</v>
      </c>
      <c r="C71" s="41" t="s">
        <v>112</v>
      </c>
      <c r="D71" s="99"/>
      <c r="E71" s="271"/>
      <c r="F71" s="92"/>
      <c r="G71" s="92"/>
      <c r="H71" s="119"/>
      <c r="I71" s="80"/>
      <c r="J71" s="80"/>
      <c r="K71" s="80"/>
      <c r="L71" s="80"/>
      <c r="M71" s="80"/>
      <c r="N71" s="80"/>
      <c r="O71" s="36"/>
      <c r="P71" s="36"/>
      <c r="Q71" s="36"/>
      <c r="R71" s="36"/>
      <c r="S71" s="36"/>
      <c r="T71" s="36"/>
      <c r="U71" s="36"/>
      <c r="V71" s="36"/>
      <c r="W71" s="36"/>
      <c r="X71" s="36"/>
      <c r="Y71" s="36"/>
      <c r="Z71" s="36"/>
      <c r="AA71" s="36"/>
    </row>
    <row r="72" spans="1:27" ht="15" x14ac:dyDescent="0.3">
      <c r="A72" s="141" t="s">
        <v>254</v>
      </c>
      <c r="B72" s="44" t="s">
        <v>113</v>
      </c>
      <c r="C72" s="44" t="s">
        <v>114</v>
      </c>
      <c r="D72" s="99"/>
      <c r="E72" s="271">
        <v>-135350</v>
      </c>
      <c r="F72" s="92"/>
      <c r="G72" s="92"/>
      <c r="H72" s="119" t="s">
        <v>21</v>
      </c>
      <c r="I72" s="80"/>
      <c r="J72" s="80"/>
      <c r="K72" s="80"/>
      <c r="L72" s="80"/>
      <c r="M72" s="80"/>
      <c r="N72" s="80"/>
      <c r="O72" s="36"/>
      <c r="P72" s="36"/>
      <c r="Q72" s="36"/>
      <c r="R72" s="36"/>
      <c r="S72" s="36"/>
      <c r="T72" s="36"/>
      <c r="U72" s="36"/>
      <c r="V72" s="36"/>
      <c r="W72" s="36"/>
      <c r="X72" s="36"/>
      <c r="Y72" s="36"/>
      <c r="Z72" s="36"/>
      <c r="AA72" s="36"/>
    </row>
    <row r="73" spans="1:27" ht="28.5" x14ac:dyDescent="0.3">
      <c r="A73" s="142" t="s">
        <v>255</v>
      </c>
      <c r="B73" s="41" t="s">
        <v>115</v>
      </c>
      <c r="C73" s="41"/>
      <c r="D73" s="99" t="s">
        <v>396</v>
      </c>
      <c r="E73" s="271">
        <v>-135350</v>
      </c>
      <c r="F73" s="92"/>
      <c r="G73" s="92"/>
      <c r="H73" s="119" t="s">
        <v>21</v>
      </c>
      <c r="I73" s="80"/>
      <c r="J73" s="80"/>
      <c r="K73" s="80"/>
      <c r="L73" s="80"/>
      <c r="M73" s="80"/>
      <c r="N73" s="80"/>
      <c r="O73" s="36"/>
      <c r="P73" s="36"/>
      <c r="Q73" s="36"/>
      <c r="R73" s="36"/>
      <c r="S73" s="36"/>
      <c r="T73" s="36"/>
      <c r="U73" s="36"/>
      <c r="V73" s="36"/>
      <c r="W73" s="36"/>
      <c r="X73" s="36"/>
      <c r="Y73" s="36"/>
      <c r="Z73" s="36"/>
      <c r="AA73" s="36"/>
    </row>
    <row r="74" spans="1:27" ht="15.5" x14ac:dyDescent="0.3">
      <c r="A74" s="142" t="s">
        <v>256</v>
      </c>
      <c r="B74" s="41" t="s">
        <v>116</v>
      </c>
      <c r="C74" s="41"/>
      <c r="D74" s="99"/>
      <c r="E74" s="271"/>
      <c r="F74" s="92"/>
      <c r="G74" s="92"/>
      <c r="H74" s="119" t="s">
        <v>21</v>
      </c>
      <c r="I74" s="80"/>
      <c r="J74" s="80"/>
      <c r="K74" s="80"/>
      <c r="L74" s="80"/>
      <c r="M74" s="80"/>
      <c r="N74" s="80"/>
      <c r="O74" s="36"/>
      <c r="P74" s="36"/>
      <c r="Q74" s="36"/>
      <c r="R74" s="36"/>
      <c r="S74" s="36"/>
      <c r="T74" s="36"/>
      <c r="U74" s="36"/>
      <c r="V74" s="36"/>
      <c r="W74" s="36"/>
      <c r="X74" s="36"/>
      <c r="Y74" s="36"/>
      <c r="Z74" s="36"/>
      <c r="AA74" s="36"/>
    </row>
    <row r="75" spans="1:27" ht="15.5" x14ac:dyDescent="0.3">
      <c r="A75" s="142" t="s">
        <v>257</v>
      </c>
      <c r="B75" s="41" t="s">
        <v>117</v>
      </c>
      <c r="C75" s="41"/>
      <c r="D75" s="99"/>
      <c r="E75" s="271"/>
      <c r="F75" s="92"/>
      <c r="G75" s="92"/>
      <c r="H75" s="119" t="s">
        <v>21</v>
      </c>
      <c r="I75" s="80"/>
      <c r="J75" s="80"/>
      <c r="K75" s="80"/>
      <c r="L75" s="80"/>
      <c r="M75" s="80"/>
      <c r="N75" s="80"/>
      <c r="O75" s="36"/>
      <c r="P75" s="36"/>
      <c r="Q75" s="36"/>
      <c r="R75" s="36"/>
      <c r="S75" s="36"/>
      <c r="T75" s="36"/>
      <c r="U75" s="36"/>
      <c r="V75" s="36"/>
      <c r="W75" s="36"/>
      <c r="X75" s="36"/>
      <c r="Y75" s="36"/>
      <c r="Z75" s="36"/>
      <c r="AA75" s="36"/>
    </row>
    <row r="76" spans="1:27" ht="15" x14ac:dyDescent="0.3">
      <c r="A76" s="141" t="s">
        <v>258</v>
      </c>
      <c r="B76" s="44" t="s">
        <v>118</v>
      </c>
      <c r="C76" s="44" t="s">
        <v>21</v>
      </c>
      <c r="D76" s="99"/>
      <c r="E76" s="271"/>
      <c r="F76" s="92"/>
      <c r="G76" s="92"/>
      <c r="H76" s="119" t="s">
        <v>21</v>
      </c>
      <c r="I76" s="80"/>
      <c r="J76" s="80"/>
      <c r="K76" s="80"/>
      <c r="L76" s="80"/>
      <c r="M76" s="80"/>
      <c r="N76" s="80"/>
      <c r="O76" s="36"/>
      <c r="P76" s="36"/>
      <c r="Q76" s="36"/>
      <c r="R76" s="36"/>
      <c r="S76" s="36"/>
      <c r="T76" s="36"/>
      <c r="U76" s="36"/>
      <c r="V76" s="36"/>
      <c r="W76" s="36"/>
      <c r="X76" s="36"/>
      <c r="Y76" s="36"/>
      <c r="Z76" s="36"/>
      <c r="AA76" s="36"/>
    </row>
    <row r="77" spans="1:27" ht="26.5" thickBot="1" x14ac:dyDescent="0.35">
      <c r="A77" s="144" t="s">
        <v>119</v>
      </c>
      <c r="B77" s="138" t="s">
        <v>120</v>
      </c>
      <c r="C77" s="138" t="s">
        <v>121</v>
      </c>
      <c r="D77" s="103"/>
      <c r="E77" s="276"/>
      <c r="F77" s="219"/>
      <c r="G77" s="219"/>
      <c r="H77" s="220" t="s">
        <v>21</v>
      </c>
      <c r="I77" s="80"/>
      <c r="J77" s="80"/>
      <c r="K77" s="80"/>
      <c r="L77" s="80"/>
      <c r="M77" s="80"/>
      <c r="N77" s="80"/>
      <c r="O77" s="36"/>
      <c r="P77" s="36"/>
      <c r="Q77" s="36"/>
      <c r="R77" s="36"/>
      <c r="S77" s="36"/>
      <c r="T77" s="36"/>
      <c r="U77" s="36"/>
      <c r="V77" s="36"/>
      <c r="W77" s="36"/>
      <c r="X77" s="36"/>
      <c r="Y77" s="36"/>
      <c r="Z77" s="36"/>
      <c r="AA77" s="36"/>
    </row>
    <row r="78" spans="1:27" ht="11.25" customHeight="1" x14ac:dyDescent="0.3">
      <c r="A78" s="80"/>
      <c r="B78" s="80"/>
      <c r="C78" s="80"/>
      <c r="D78" s="80"/>
      <c r="E78" s="266"/>
      <c r="F78" s="80"/>
      <c r="G78" s="80"/>
      <c r="H78" s="80"/>
      <c r="I78" s="80"/>
      <c r="J78" s="80"/>
      <c r="K78" s="80"/>
      <c r="L78" s="80"/>
      <c r="M78" s="80"/>
      <c r="N78" s="80"/>
      <c r="O78" s="36"/>
      <c r="P78" s="36"/>
      <c r="Q78" s="36"/>
      <c r="R78" s="36"/>
      <c r="S78" s="36"/>
      <c r="T78" s="36"/>
      <c r="U78" s="36"/>
      <c r="V78" s="36"/>
      <c r="W78" s="36"/>
      <c r="X78" s="36"/>
      <c r="Y78" s="36"/>
      <c r="Z78" s="36"/>
      <c r="AA78" s="36"/>
    </row>
    <row r="79" spans="1:27" s="6" customFormat="1" ht="11.25" customHeight="1" x14ac:dyDescent="0.3">
      <c r="A79" s="58" t="s">
        <v>179</v>
      </c>
      <c r="B79" s="59"/>
      <c r="C79" s="59"/>
      <c r="D79" s="59"/>
      <c r="E79" s="277"/>
      <c r="F79" s="59"/>
      <c r="G79" s="59"/>
      <c r="H79" s="59"/>
      <c r="L79" s="80"/>
      <c r="M79" s="80"/>
      <c r="N79" s="80"/>
      <c r="O79" s="36"/>
      <c r="P79" s="36"/>
      <c r="Q79" s="36"/>
      <c r="R79" s="36"/>
      <c r="S79" s="36"/>
      <c r="T79" s="36"/>
      <c r="U79" s="36"/>
      <c r="V79" s="36"/>
      <c r="W79" s="36"/>
      <c r="X79" s="36"/>
      <c r="Y79" s="36"/>
      <c r="Z79" s="36"/>
      <c r="AA79" s="36"/>
    </row>
    <row r="80" spans="1:27" s="6" customFormat="1" ht="11.25" customHeight="1" x14ac:dyDescent="0.3">
      <c r="A80" s="58" t="s">
        <v>180</v>
      </c>
      <c r="B80" s="59"/>
      <c r="C80" s="59"/>
      <c r="D80" s="59"/>
      <c r="E80" s="277"/>
      <c r="F80" s="59"/>
      <c r="G80" s="59"/>
      <c r="H80" s="59"/>
      <c r="L80" s="80"/>
      <c r="M80" s="80"/>
      <c r="N80" s="80"/>
      <c r="O80" s="36"/>
      <c r="P80" s="36"/>
      <c r="Q80" s="36"/>
      <c r="R80" s="36"/>
      <c r="S80" s="36"/>
      <c r="T80" s="36"/>
      <c r="U80" s="36"/>
      <c r="V80" s="36"/>
      <c r="W80" s="36"/>
      <c r="X80" s="36"/>
      <c r="Y80" s="36"/>
      <c r="Z80" s="36"/>
      <c r="AA80" s="36"/>
    </row>
    <row r="81" spans="1:27" s="6" customFormat="1" ht="11.25" customHeight="1" x14ac:dyDescent="0.3">
      <c r="A81" s="58" t="s">
        <v>181</v>
      </c>
      <c r="B81" s="59"/>
      <c r="C81" s="59"/>
      <c r="D81" s="59"/>
      <c r="E81" s="277"/>
      <c r="F81" s="59"/>
      <c r="G81" s="59"/>
      <c r="H81" s="59"/>
      <c r="L81" s="80"/>
      <c r="M81" s="80"/>
      <c r="N81" s="80"/>
      <c r="O81" s="36"/>
      <c r="P81" s="36"/>
      <c r="Q81" s="36"/>
      <c r="R81" s="36"/>
      <c r="S81" s="36"/>
      <c r="T81" s="36"/>
      <c r="U81" s="36"/>
      <c r="V81" s="36"/>
      <c r="W81" s="36"/>
      <c r="X81" s="36"/>
      <c r="Y81" s="36"/>
      <c r="Z81" s="36"/>
      <c r="AA81" s="36"/>
    </row>
    <row r="82" spans="1:27" s="6" customFormat="1" ht="10.5" customHeight="1" x14ac:dyDescent="0.3">
      <c r="A82" s="58" t="s">
        <v>182</v>
      </c>
      <c r="B82" s="59"/>
      <c r="C82" s="59"/>
      <c r="D82" s="59"/>
      <c r="E82" s="277"/>
      <c r="F82" s="59"/>
      <c r="G82" s="59"/>
      <c r="H82" s="59"/>
      <c r="L82" s="80"/>
      <c r="M82" s="80"/>
      <c r="N82" s="80"/>
      <c r="O82" s="36"/>
      <c r="P82" s="36"/>
      <c r="Q82" s="36"/>
      <c r="R82" s="36"/>
      <c r="S82" s="36"/>
      <c r="T82" s="36"/>
      <c r="U82" s="36"/>
      <c r="V82" s="36"/>
      <c r="W82" s="36"/>
      <c r="X82" s="36"/>
      <c r="Y82" s="36"/>
      <c r="Z82" s="36"/>
      <c r="AA82" s="36"/>
    </row>
    <row r="83" spans="1:27" s="6" customFormat="1" ht="10.5" customHeight="1" x14ac:dyDescent="0.3">
      <c r="A83" s="58" t="s">
        <v>183</v>
      </c>
      <c r="B83" s="59"/>
      <c r="C83" s="59"/>
      <c r="D83" s="59"/>
      <c r="E83" s="277"/>
      <c r="F83" s="59"/>
      <c r="G83" s="59"/>
      <c r="H83" s="59"/>
      <c r="L83" s="80"/>
      <c r="M83" s="80"/>
      <c r="N83" s="80"/>
      <c r="O83" s="36"/>
      <c r="P83" s="36"/>
      <c r="Q83" s="36"/>
      <c r="R83" s="36"/>
      <c r="S83" s="36"/>
      <c r="T83" s="36"/>
      <c r="U83" s="36"/>
      <c r="V83" s="36"/>
      <c r="W83" s="36"/>
      <c r="X83" s="36"/>
      <c r="Y83" s="36"/>
      <c r="Z83" s="36"/>
      <c r="AA83" s="36"/>
    </row>
    <row r="84" spans="1:27" s="6" customFormat="1" ht="10.5" customHeight="1" x14ac:dyDescent="0.3">
      <c r="A84" s="58" t="s">
        <v>184</v>
      </c>
      <c r="B84" s="59"/>
      <c r="C84" s="59"/>
      <c r="D84" s="59"/>
      <c r="E84" s="277"/>
      <c r="F84" s="59"/>
      <c r="G84" s="59"/>
      <c r="H84" s="59"/>
      <c r="L84" s="80"/>
      <c r="M84" s="80"/>
      <c r="N84" s="80"/>
      <c r="O84" s="36"/>
      <c r="P84" s="36"/>
      <c r="Q84" s="36"/>
      <c r="R84" s="36"/>
      <c r="S84" s="36"/>
      <c r="T84" s="36"/>
      <c r="U84" s="36"/>
      <c r="V84" s="36"/>
      <c r="W84" s="36"/>
      <c r="X84" s="36"/>
      <c r="Y84" s="36"/>
      <c r="Z84" s="36"/>
      <c r="AA84" s="36"/>
    </row>
    <row r="85" spans="1:27" s="6" customFormat="1" ht="19.5" customHeight="1" x14ac:dyDescent="0.3">
      <c r="A85" s="370" t="s">
        <v>185</v>
      </c>
      <c r="B85" s="370"/>
      <c r="C85" s="370"/>
      <c r="D85" s="370"/>
      <c r="E85" s="370"/>
      <c r="F85" s="370"/>
      <c r="G85" s="370"/>
      <c r="H85" s="370"/>
      <c r="L85" s="80"/>
      <c r="M85" s="80"/>
      <c r="N85" s="80"/>
      <c r="O85" s="36"/>
      <c r="P85" s="36"/>
      <c r="Q85" s="36"/>
      <c r="R85" s="36"/>
      <c r="S85" s="36"/>
      <c r="T85" s="36"/>
      <c r="U85" s="36"/>
      <c r="V85" s="36"/>
      <c r="W85" s="36"/>
      <c r="X85" s="36"/>
      <c r="Y85" s="36"/>
      <c r="Z85" s="36"/>
      <c r="AA85" s="36"/>
    </row>
    <row r="86" spans="1:27" s="6" customFormat="1" ht="10.5" customHeight="1" x14ac:dyDescent="0.3">
      <c r="A86" s="58" t="s">
        <v>186</v>
      </c>
      <c r="B86" s="59"/>
      <c r="C86" s="59"/>
      <c r="D86" s="59"/>
      <c r="E86" s="277"/>
      <c r="F86" s="59"/>
      <c r="G86" s="59"/>
      <c r="H86" s="59"/>
      <c r="L86" s="80"/>
      <c r="M86" s="80"/>
      <c r="N86" s="80"/>
      <c r="O86" s="36"/>
      <c r="P86" s="36"/>
      <c r="Q86" s="36"/>
      <c r="R86" s="36"/>
      <c r="S86" s="36"/>
      <c r="T86" s="36"/>
      <c r="U86" s="36"/>
      <c r="V86" s="36"/>
      <c r="W86" s="36"/>
      <c r="X86" s="36"/>
      <c r="Y86" s="36"/>
      <c r="Z86" s="36"/>
      <c r="AA86" s="36"/>
    </row>
    <row r="87" spans="1:27" s="6" customFormat="1" ht="30" customHeight="1" x14ac:dyDescent="0.3">
      <c r="A87" s="370" t="s">
        <v>187</v>
      </c>
      <c r="B87" s="370"/>
      <c r="C87" s="370"/>
      <c r="D87" s="370"/>
      <c r="E87" s="370"/>
      <c r="F87" s="370"/>
      <c r="G87" s="370"/>
      <c r="H87" s="370"/>
      <c r="L87" s="80"/>
      <c r="M87" s="80"/>
      <c r="N87" s="80"/>
      <c r="O87" s="36"/>
      <c r="P87" s="36"/>
      <c r="Q87" s="36"/>
      <c r="R87" s="36"/>
      <c r="S87" s="36"/>
      <c r="T87" s="36"/>
      <c r="U87" s="36"/>
      <c r="V87" s="36"/>
      <c r="W87" s="36"/>
      <c r="X87" s="36"/>
      <c r="Y87" s="36"/>
      <c r="Z87" s="36"/>
      <c r="AA87" s="36"/>
    </row>
    <row r="88" spans="1:27" s="6" customFormat="1" ht="19.5" customHeight="1" x14ac:dyDescent="0.3">
      <c r="A88" s="370" t="s">
        <v>188</v>
      </c>
      <c r="B88" s="370"/>
      <c r="C88" s="370"/>
      <c r="D88" s="370"/>
      <c r="E88" s="370"/>
      <c r="F88" s="370"/>
      <c r="G88" s="370"/>
      <c r="H88" s="370"/>
      <c r="L88" s="80"/>
      <c r="M88" s="80"/>
      <c r="N88" s="80"/>
      <c r="O88" s="36"/>
      <c r="P88" s="36"/>
      <c r="Q88" s="36"/>
      <c r="R88" s="36"/>
      <c r="S88" s="36"/>
      <c r="T88" s="36"/>
      <c r="U88" s="36"/>
      <c r="V88" s="36"/>
      <c r="W88" s="36"/>
      <c r="X88" s="36"/>
      <c r="Y88" s="36"/>
      <c r="Z88" s="36"/>
      <c r="AA88" s="36"/>
    </row>
    <row r="89" spans="1:27" s="6" customFormat="1" ht="30" customHeight="1" x14ac:dyDescent="0.3">
      <c r="A89" s="370" t="s">
        <v>189</v>
      </c>
      <c r="B89" s="370"/>
      <c r="C89" s="370"/>
      <c r="D89" s="370"/>
      <c r="E89" s="370"/>
      <c r="F89" s="370"/>
      <c r="G89" s="370"/>
      <c r="H89" s="370"/>
      <c r="L89" s="80"/>
      <c r="M89" s="80"/>
      <c r="N89" s="80"/>
      <c r="O89" s="36"/>
      <c r="P89" s="36"/>
      <c r="Q89" s="36"/>
      <c r="R89" s="36"/>
      <c r="S89" s="36"/>
      <c r="T89" s="36"/>
      <c r="U89" s="36"/>
      <c r="V89" s="36"/>
      <c r="W89" s="36"/>
      <c r="X89" s="36"/>
      <c r="Y89" s="36"/>
      <c r="Z89" s="36"/>
      <c r="AA89" s="36"/>
    </row>
    <row r="90" spans="1:27" s="6" customFormat="1" ht="23.25" customHeight="1" x14ac:dyDescent="0.3">
      <c r="A90" s="373" t="s">
        <v>190</v>
      </c>
      <c r="B90" s="373"/>
      <c r="C90" s="373"/>
      <c r="D90" s="373"/>
      <c r="E90" s="373"/>
      <c r="F90" s="373"/>
      <c r="G90" s="373"/>
      <c r="H90" s="373"/>
      <c r="L90" s="80"/>
      <c r="M90" s="80"/>
      <c r="N90" s="80"/>
      <c r="O90" s="36"/>
      <c r="P90" s="36"/>
      <c r="Q90" s="36"/>
      <c r="R90" s="36"/>
      <c r="S90" s="36"/>
      <c r="T90" s="36"/>
      <c r="U90" s="36"/>
      <c r="V90" s="36"/>
      <c r="W90" s="36"/>
      <c r="X90" s="36"/>
      <c r="Y90" s="36"/>
      <c r="Z90" s="36"/>
      <c r="AA90" s="36"/>
    </row>
    <row r="91" spans="1:27" s="6" customFormat="1" ht="11.25" customHeight="1" x14ac:dyDescent="0.3">
      <c r="A91" s="58" t="s">
        <v>191</v>
      </c>
      <c r="B91" s="59"/>
      <c r="C91" s="59"/>
      <c r="D91" s="59"/>
      <c r="E91" s="277"/>
      <c r="F91" s="59"/>
      <c r="G91" s="59"/>
      <c r="H91" s="59"/>
      <c r="L91" s="80"/>
      <c r="M91" s="80"/>
      <c r="N91" s="80"/>
      <c r="O91" s="36"/>
      <c r="P91" s="36"/>
      <c r="Q91" s="36"/>
      <c r="R91" s="36"/>
      <c r="S91" s="36"/>
      <c r="T91" s="36"/>
      <c r="U91" s="36"/>
      <c r="V91" s="36"/>
      <c r="W91" s="36"/>
      <c r="X91" s="36"/>
      <c r="Y91" s="36"/>
      <c r="Z91" s="36"/>
      <c r="AA91" s="36"/>
    </row>
    <row r="92" spans="1:27" s="6" customFormat="1" ht="33" customHeight="1" x14ac:dyDescent="0.2">
      <c r="A92" s="370" t="s">
        <v>192</v>
      </c>
      <c r="B92" s="370"/>
      <c r="C92" s="370"/>
      <c r="D92" s="370"/>
      <c r="E92" s="370"/>
      <c r="F92" s="370"/>
      <c r="G92" s="370"/>
      <c r="H92" s="370"/>
    </row>
    <row r="93" spans="1:27" ht="3" customHeight="1" x14ac:dyDescent="0.25"/>
  </sheetData>
  <mergeCells count="18">
    <mergeCell ref="A92:H92"/>
    <mergeCell ref="A2:G2"/>
    <mergeCell ref="A3:G3"/>
    <mergeCell ref="A4:G4"/>
    <mergeCell ref="A85:H85"/>
    <mergeCell ref="A87:H87"/>
    <mergeCell ref="A88:H88"/>
    <mergeCell ref="A89:H89"/>
    <mergeCell ref="A90:H90"/>
    <mergeCell ref="A8:A10"/>
    <mergeCell ref="B8:B10"/>
    <mergeCell ref="C1:D1"/>
    <mergeCell ref="A6:H6"/>
    <mergeCell ref="C8:C10"/>
    <mergeCell ref="D8:D10"/>
    <mergeCell ref="E8:H8"/>
    <mergeCell ref="H9:H10"/>
    <mergeCell ref="H3:H4"/>
  </mergeCells>
  <pageMargins left="0.23622047244094491" right="0.23622047244094491" top="0.74803149606299213" bottom="0.74803149606299213" header="0.31496062992125984" footer="0.31496062992125984"/>
  <pageSetup paperSize="9" scale="95" fitToHeight="0" orientation="landscape" r:id="rId1"/>
  <headerFooter alignWithMargins="0"/>
  <rowBreaks count="3" manualBreakCount="3">
    <brk id="31" max="5" man="1"/>
    <brk id="50" max="5" man="1"/>
    <brk id="6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I51"/>
  <sheetViews>
    <sheetView view="pageBreakPreview" topLeftCell="A31" zoomScaleNormal="100" zoomScaleSheetLayoutView="100" workbookViewId="0">
      <selection activeCell="B38" sqref="B38"/>
    </sheetView>
  </sheetViews>
  <sheetFormatPr defaultColWidth="0.6328125" defaultRowHeight="10.5" x14ac:dyDescent="0.25"/>
  <cols>
    <col min="1" max="1" width="8.54296875" style="39" customWidth="1"/>
    <col min="2" max="2" width="63.453125" style="39" bestFit="1" customWidth="1"/>
    <col min="3" max="3" width="8.54296875" style="39" customWidth="1"/>
    <col min="4" max="4" width="6.54296875" style="39" customWidth="1"/>
    <col min="5" max="5" width="10.453125" style="39" customWidth="1"/>
    <col min="6" max="6" width="13.6328125" style="39" customWidth="1"/>
    <col min="7" max="7" width="9.6328125" style="39" hidden="1" customWidth="1"/>
    <col min="8" max="8" width="10.6328125" style="39" hidden="1" customWidth="1"/>
    <col min="9" max="9" width="0.36328125" style="39" customWidth="1"/>
    <col min="10" max="16384" width="0.6328125" style="39"/>
  </cols>
  <sheetData>
    <row r="1" spans="1:9" s="60" customFormat="1" ht="18" x14ac:dyDescent="0.3">
      <c r="B1" s="424" t="s">
        <v>309</v>
      </c>
      <c r="C1" s="424"/>
      <c r="D1" s="424"/>
      <c r="E1" s="424"/>
      <c r="F1" s="424"/>
      <c r="G1" s="424"/>
      <c r="H1" s="424"/>
      <c r="I1" s="424"/>
    </row>
    <row r="3" spans="1:9" ht="13" x14ac:dyDescent="0.25">
      <c r="A3" s="357" t="s">
        <v>122</v>
      </c>
      <c r="B3" s="356" t="s">
        <v>0</v>
      </c>
      <c r="C3" s="357" t="s">
        <v>123</v>
      </c>
      <c r="D3" s="357" t="s">
        <v>124</v>
      </c>
      <c r="E3" s="357" t="s">
        <v>310</v>
      </c>
      <c r="F3" s="356" t="s">
        <v>6</v>
      </c>
      <c r="G3" s="356"/>
      <c r="H3" s="356"/>
      <c r="I3" s="356"/>
    </row>
    <row r="4" spans="1:9" ht="13" x14ac:dyDescent="0.3">
      <c r="A4" s="357"/>
      <c r="B4" s="356"/>
      <c r="C4" s="357"/>
      <c r="D4" s="357"/>
      <c r="E4" s="357"/>
      <c r="F4" s="23" t="s">
        <v>241</v>
      </c>
      <c r="G4" s="23" t="s">
        <v>241</v>
      </c>
      <c r="H4" s="23" t="s">
        <v>241</v>
      </c>
      <c r="I4" s="357" t="s">
        <v>5</v>
      </c>
    </row>
    <row r="5" spans="1:9" ht="52" x14ac:dyDescent="0.25">
      <c r="A5" s="357"/>
      <c r="B5" s="356"/>
      <c r="C5" s="357"/>
      <c r="D5" s="357"/>
      <c r="E5" s="357"/>
      <c r="F5" s="90" t="s">
        <v>125</v>
      </c>
      <c r="G5" s="90" t="s">
        <v>126</v>
      </c>
      <c r="H5" s="90" t="s">
        <v>127</v>
      </c>
      <c r="I5" s="357"/>
    </row>
    <row r="6" spans="1:9" ht="13" x14ac:dyDescent="0.25">
      <c r="A6" s="50" t="s">
        <v>7</v>
      </c>
      <c r="B6" s="50" t="s">
        <v>8</v>
      </c>
      <c r="C6" s="50" t="s">
        <v>9</v>
      </c>
      <c r="D6" s="50" t="s">
        <v>10</v>
      </c>
      <c r="E6" s="50" t="s">
        <v>294</v>
      </c>
      <c r="F6" s="50" t="s">
        <v>11</v>
      </c>
      <c r="G6" s="50" t="s">
        <v>12</v>
      </c>
      <c r="H6" s="50" t="s">
        <v>13</v>
      </c>
      <c r="I6" s="50" t="s">
        <v>14</v>
      </c>
    </row>
    <row r="7" spans="1:9" ht="15" x14ac:dyDescent="0.3">
      <c r="A7" s="44">
        <v>1</v>
      </c>
      <c r="B7" s="52" t="s">
        <v>259</v>
      </c>
      <c r="C7" s="44" t="s">
        <v>128</v>
      </c>
      <c r="D7" s="41" t="s">
        <v>21</v>
      </c>
      <c r="E7" s="44"/>
      <c r="F7" s="278">
        <f>F14</f>
        <v>31526104.890000001</v>
      </c>
      <c r="G7" s="23"/>
      <c r="H7" s="23"/>
      <c r="I7" s="23"/>
    </row>
    <row r="8" spans="1:9" ht="145.5" x14ac:dyDescent="0.3">
      <c r="A8" s="41" t="s">
        <v>129</v>
      </c>
      <c r="B8" s="53" t="s">
        <v>260</v>
      </c>
      <c r="C8" s="41" t="s">
        <v>130</v>
      </c>
      <c r="D8" s="41" t="s">
        <v>21</v>
      </c>
      <c r="E8" s="41"/>
      <c r="F8" s="23">
        <f>'Госзадание 5,6'!F9+'Иная 5,6'!F9+'Внебюджет 5,6'!F9</f>
        <v>0</v>
      </c>
      <c r="G8" s="23">
        <f>'Госзадание 5,6'!G9+'Иная 5,6'!G9+'Внебюджет 5,6'!G9</f>
        <v>0</v>
      </c>
      <c r="H8" s="23">
        <f>'Госзадание 5,6'!H9+'Иная 5,6'!H9+'Внебюджет 5,6'!H9</f>
        <v>0</v>
      </c>
      <c r="I8" s="23">
        <f>'Госзадание 5,6'!I9+'Иная 5,6'!I9+'Внебюджет 5,6'!I9</f>
        <v>0</v>
      </c>
    </row>
    <row r="9" spans="1:9" ht="41.5" x14ac:dyDescent="0.3">
      <c r="A9" s="41" t="s">
        <v>131</v>
      </c>
      <c r="B9" s="53" t="s">
        <v>261</v>
      </c>
      <c r="C9" s="41" t="s">
        <v>132</v>
      </c>
      <c r="D9" s="41" t="s">
        <v>21</v>
      </c>
      <c r="E9" s="41"/>
      <c r="F9" s="23">
        <f>'Госзадание 5,6'!F10+'Иная 5,6'!F10+'Внебюджет 5,6'!F10</f>
        <v>0</v>
      </c>
      <c r="G9" s="23">
        <f>'Госзадание 5,6'!G10+'Иная 5,6'!G10+'Внебюджет 5,6'!G10</f>
        <v>0</v>
      </c>
      <c r="H9" s="23">
        <f>'Госзадание 5,6'!H10+'Иная 5,6'!H10+'Внебюджет 5,6'!H10</f>
        <v>0</v>
      </c>
      <c r="I9" s="23">
        <f>'Госзадание 5,6'!I10+'Иная 5,6'!I10+'Внебюджет 5,6'!I10</f>
        <v>0</v>
      </c>
    </row>
    <row r="10" spans="1:9" ht="41.5" x14ac:dyDescent="0.3">
      <c r="A10" s="41" t="s">
        <v>133</v>
      </c>
      <c r="B10" s="53" t="s">
        <v>262</v>
      </c>
      <c r="C10" s="41" t="s">
        <v>135</v>
      </c>
      <c r="D10" s="41" t="s">
        <v>21</v>
      </c>
      <c r="E10" s="41"/>
      <c r="F10" s="23">
        <f>'Госзадание 5,6'!F11+'Иная 5,6'!F11+'Внебюджет 5,6'!F11</f>
        <v>0</v>
      </c>
      <c r="G10" s="23">
        <f>'Госзадание 5,6'!G11+'Иная 5,6'!G11+'Внебюджет 5,6'!G11</f>
        <v>0</v>
      </c>
      <c r="H10" s="23">
        <f>'Госзадание 5,6'!H11+'Иная 5,6'!H11+'Внебюджет 5,6'!H11</f>
        <v>0</v>
      </c>
      <c r="I10" s="23">
        <f>'Госзадание 5,6'!I11+'Иная 5,6'!I11+'Внебюджет 5,6'!I11</f>
        <v>0</v>
      </c>
    </row>
    <row r="11" spans="1:9" ht="26" x14ac:dyDescent="0.3">
      <c r="A11" s="41" t="s">
        <v>295</v>
      </c>
      <c r="B11" s="40" t="s">
        <v>141</v>
      </c>
      <c r="C11" s="41" t="s">
        <v>296</v>
      </c>
      <c r="D11" s="41" t="s">
        <v>21</v>
      </c>
      <c r="E11" s="41"/>
      <c r="F11" s="23"/>
      <c r="G11" s="23"/>
      <c r="H11" s="23"/>
      <c r="I11" s="23"/>
    </row>
    <row r="12" spans="1:9" ht="15.5" x14ac:dyDescent="0.3">
      <c r="A12" s="41"/>
      <c r="B12" s="40" t="s">
        <v>297</v>
      </c>
      <c r="C12" s="41" t="s">
        <v>298</v>
      </c>
      <c r="D12" s="41"/>
      <c r="E12" s="41"/>
      <c r="F12" s="23"/>
      <c r="G12" s="23"/>
      <c r="H12" s="23"/>
      <c r="I12" s="23"/>
    </row>
    <row r="13" spans="1:9" ht="15.5" x14ac:dyDescent="0.3">
      <c r="A13" s="41" t="s">
        <v>299</v>
      </c>
      <c r="B13" s="40" t="s">
        <v>264</v>
      </c>
      <c r="C13" s="41" t="s">
        <v>300</v>
      </c>
      <c r="D13" s="41" t="s">
        <v>21</v>
      </c>
      <c r="E13" s="41"/>
      <c r="F13" s="23"/>
      <c r="G13" s="23"/>
      <c r="H13" s="23"/>
      <c r="I13" s="23"/>
    </row>
    <row r="14" spans="1:9" ht="41.5" x14ac:dyDescent="0.3">
      <c r="A14" s="41" t="s">
        <v>134</v>
      </c>
      <c r="B14" s="53" t="s">
        <v>263</v>
      </c>
      <c r="C14" s="41" t="s">
        <v>136</v>
      </c>
      <c r="D14" s="41" t="s">
        <v>21</v>
      </c>
      <c r="E14" s="41" t="s">
        <v>102</v>
      </c>
      <c r="F14" s="92">
        <f>'Госзадание 5,6'!F15+'Иная 5,6'!F15+'Внебюджет 5,6'!F15</f>
        <v>31526104.890000001</v>
      </c>
      <c r="G14" s="23">
        <f>'Госзадание 5,6'!G15+'Иная 5,6'!G15+'Внебюджет 5,6'!G15</f>
        <v>0</v>
      </c>
      <c r="H14" s="23">
        <f>'Госзадание 5,6'!H15+'Иная 5,6'!H15+'Внебюджет 5,6'!H15</f>
        <v>0</v>
      </c>
      <c r="I14" s="23">
        <f>'Госзадание 5,6'!I15+'Иная 5,6'!I15+'Внебюджет 5,6'!I15</f>
        <v>0</v>
      </c>
    </row>
    <row r="15" spans="1:9" ht="39" x14ac:dyDescent="0.3">
      <c r="A15" s="41" t="s">
        <v>137</v>
      </c>
      <c r="B15" s="54" t="s">
        <v>139</v>
      </c>
      <c r="C15" s="41" t="s">
        <v>138</v>
      </c>
      <c r="D15" s="41" t="s">
        <v>21</v>
      </c>
      <c r="E15" s="41" t="s">
        <v>102</v>
      </c>
      <c r="F15" s="247">
        <f>'Госзадание 5,6'!F8</f>
        <v>22800191</v>
      </c>
      <c r="G15" s="23">
        <f>'Госзадание 5,6'!G16+'Иная 5,6'!G16+'Внебюджет 5,6'!G16</f>
        <v>0</v>
      </c>
      <c r="H15" s="23">
        <f>'Госзадание 5,6'!H16+'Иная 5,6'!H16+'Внебюджет 5,6'!H16</f>
        <v>0</v>
      </c>
      <c r="I15" s="23">
        <f>'Госзадание 5,6'!I16+'Иная 5,6'!I16+'Внебюджет 5,6'!I16</f>
        <v>0</v>
      </c>
    </row>
    <row r="16" spans="1:9" ht="26" x14ac:dyDescent="0.3">
      <c r="A16" s="41" t="s">
        <v>140</v>
      </c>
      <c r="B16" s="40" t="s">
        <v>141</v>
      </c>
      <c r="C16" s="41" t="s">
        <v>142</v>
      </c>
      <c r="D16" s="41" t="s">
        <v>21</v>
      </c>
      <c r="E16" s="41" t="s">
        <v>102</v>
      </c>
      <c r="F16" s="247">
        <f>'Госзадание 5,6'!F8</f>
        <v>22800191</v>
      </c>
      <c r="G16" s="23">
        <f>'Госзадание 5,6'!G17+'Иная 5,6'!G17+'Внебюджет 5,6'!G17</f>
        <v>0</v>
      </c>
      <c r="H16" s="23">
        <f>'Госзадание 5,6'!H17+'Иная 5,6'!H17+'Внебюджет 5,6'!H17</f>
        <v>0</v>
      </c>
      <c r="I16" s="23">
        <f>'Госзадание 5,6'!I17+'Иная 5,6'!I17+'Внебюджет 5,6'!I17</f>
        <v>0</v>
      </c>
    </row>
    <row r="17" spans="1:9" ht="15.5" x14ac:dyDescent="0.3">
      <c r="A17" s="41" t="s">
        <v>143</v>
      </c>
      <c r="B17" s="40" t="s">
        <v>264</v>
      </c>
      <c r="C17" s="41" t="s">
        <v>144</v>
      </c>
      <c r="D17" s="41" t="s">
        <v>21</v>
      </c>
      <c r="E17" s="41"/>
      <c r="F17" s="23">
        <f>'Госзадание 5,6'!F18+'Иная 5,6'!F18+'Внебюджет 5,6'!F18</f>
        <v>0</v>
      </c>
      <c r="G17" s="23">
        <f>'Госзадание 5,6'!G18+'Иная 5,6'!G18+'Внебюджет 5,6'!G18</f>
        <v>0</v>
      </c>
      <c r="H17" s="23">
        <f>'Госзадание 5,6'!H18+'Иная 5,6'!H18+'Внебюджет 5,6'!H18</f>
        <v>0</v>
      </c>
      <c r="I17" s="23">
        <f>'Госзадание 5,6'!I18+'Иная 5,6'!I18+'Внебюджет 5,6'!I18</f>
        <v>0</v>
      </c>
    </row>
    <row r="18" spans="1:9" ht="26" x14ac:dyDescent="0.3">
      <c r="A18" s="41" t="s">
        <v>145</v>
      </c>
      <c r="B18" s="54" t="s">
        <v>146</v>
      </c>
      <c r="C18" s="41" t="s">
        <v>147</v>
      </c>
      <c r="D18" s="41" t="s">
        <v>21</v>
      </c>
      <c r="E18" s="41" t="s">
        <v>102</v>
      </c>
      <c r="F18" s="247">
        <f>'Иная 5,6'!F8</f>
        <v>3837566</v>
      </c>
      <c r="G18" s="23">
        <f>'Госзадание 5,6'!G19+'Иная 5,6'!G19+'Внебюджет 5,6'!G19</f>
        <v>0</v>
      </c>
      <c r="H18" s="23">
        <f>'Госзадание 5,6'!H19+'Иная 5,6'!H19+'Внебюджет 5,6'!H19</f>
        <v>0</v>
      </c>
      <c r="I18" s="23">
        <f>'Госзадание 5,6'!I19+'Иная 5,6'!I19+'Внебюджет 5,6'!I19</f>
        <v>0</v>
      </c>
    </row>
    <row r="19" spans="1:9" ht="26" x14ac:dyDescent="0.3">
      <c r="A19" s="41" t="s">
        <v>148</v>
      </c>
      <c r="B19" s="40" t="s">
        <v>141</v>
      </c>
      <c r="C19" s="41" t="s">
        <v>149</v>
      </c>
      <c r="D19" s="41" t="s">
        <v>21</v>
      </c>
      <c r="E19" s="41" t="s">
        <v>102</v>
      </c>
      <c r="F19" s="247">
        <f>F18</f>
        <v>3837566</v>
      </c>
      <c r="G19" s="23">
        <f>'Госзадание 5,6'!G20+'Иная 5,6'!G21+'Внебюджет 5,6'!G21</f>
        <v>0</v>
      </c>
      <c r="H19" s="23">
        <f>'Госзадание 5,6'!H20+'Иная 5,6'!H21+'Внебюджет 5,6'!H21</f>
        <v>0</v>
      </c>
      <c r="I19" s="23">
        <f>'Госзадание 5,6'!I20+'Иная 5,6'!I21+'Внебюджет 5,6'!I21</f>
        <v>0</v>
      </c>
    </row>
    <row r="20" spans="1:9" ht="15.5" x14ac:dyDescent="0.3">
      <c r="A20" s="41"/>
      <c r="B20" s="40" t="s">
        <v>297</v>
      </c>
      <c r="C20" s="41" t="s">
        <v>301</v>
      </c>
      <c r="D20" s="41"/>
      <c r="E20" s="41"/>
      <c r="F20" s="23"/>
      <c r="G20" s="23"/>
      <c r="H20" s="23"/>
      <c r="I20" s="23"/>
    </row>
    <row r="21" spans="1:9" ht="15.5" x14ac:dyDescent="0.3">
      <c r="A21" s="41" t="s">
        <v>150</v>
      </c>
      <c r="B21" s="40" t="s">
        <v>264</v>
      </c>
      <c r="C21" s="41" t="s">
        <v>151</v>
      </c>
      <c r="D21" s="41" t="s">
        <v>21</v>
      </c>
      <c r="E21" s="41"/>
      <c r="F21" s="23">
        <f>'Госзадание 5,6'!F22+'Иная 5,6'!F22+'Внебюджет 5,6'!F22</f>
        <v>0</v>
      </c>
      <c r="G21" s="23">
        <f>'Госзадание 5,6'!G22+'Иная 5,6'!G22+'Внебюджет 5,6'!G22</f>
        <v>0</v>
      </c>
      <c r="H21" s="23">
        <f>'Госзадание 5,6'!H22+'Иная 5,6'!H22+'Внебюджет 5,6'!H22</f>
        <v>0</v>
      </c>
      <c r="I21" s="23">
        <f>'Госзадание 5,6'!I22+'Иная 5,6'!I22+'Внебюджет 5,6'!I22</f>
        <v>0</v>
      </c>
    </row>
    <row r="22" spans="1:9" ht="28.5" x14ac:dyDescent="0.3">
      <c r="A22" s="41" t="s">
        <v>152</v>
      </c>
      <c r="B22" s="54" t="s">
        <v>265</v>
      </c>
      <c r="C22" s="41" t="s">
        <v>153</v>
      </c>
      <c r="D22" s="41" t="s">
        <v>21</v>
      </c>
      <c r="E22" s="41"/>
      <c r="F22" s="23">
        <f>'Госзадание 5,6'!F23+'Иная 5,6'!F23+'Внебюджет 5,6'!F23</f>
        <v>0</v>
      </c>
      <c r="G22" s="23">
        <f>'Госзадание 5,6'!G23+'Иная 5,6'!G23+'Внебюджет 5,6'!G23</f>
        <v>0</v>
      </c>
      <c r="H22" s="23">
        <f>'Госзадание 5,6'!H23+'Иная 5,6'!H23+'Внебюджет 5,6'!H23</f>
        <v>0</v>
      </c>
      <c r="I22" s="23">
        <f>'Госзадание 5,6'!I23+'Иная 5,6'!I23+'Внебюджет 5,6'!I23</f>
        <v>0</v>
      </c>
    </row>
    <row r="23" spans="1:9" ht="15.5" x14ac:dyDescent="0.3">
      <c r="A23" s="41"/>
      <c r="B23" s="40" t="s">
        <v>297</v>
      </c>
      <c r="C23" s="41" t="s">
        <v>302</v>
      </c>
      <c r="D23" s="41"/>
      <c r="E23" s="41"/>
      <c r="F23" s="23"/>
      <c r="G23" s="23"/>
      <c r="H23" s="23"/>
      <c r="I23" s="23"/>
    </row>
    <row r="24" spans="1:9" ht="13" x14ac:dyDescent="0.3">
      <c r="A24" s="41" t="s">
        <v>154</v>
      </c>
      <c r="B24" s="54" t="s">
        <v>155</v>
      </c>
      <c r="C24" s="41" t="s">
        <v>156</v>
      </c>
      <c r="D24" s="41" t="s">
        <v>21</v>
      </c>
      <c r="E24" s="41"/>
      <c r="F24" s="23">
        <f>'Госзадание 5,6'!F25+'Иная 5,6'!F25+'Внебюджет 5,6'!F25</f>
        <v>0</v>
      </c>
      <c r="G24" s="23">
        <f>'Госзадание 5,6'!G25+'Иная 5,6'!G25+'Внебюджет 5,6'!G25</f>
        <v>0</v>
      </c>
      <c r="H24" s="23">
        <f>'Госзадание 5,6'!H25+'Иная 5,6'!H25+'Внебюджет 5,6'!H25</f>
        <v>0</v>
      </c>
      <c r="I24" s="23">
        <f>'Госзадание 5,6'!I25+'Иная 5,6'!I25+'Внебюджет 5,6'!I25</f>
        <v>0</v>
      </c>
    </row>
    <row r="25" spans="1:9" ht="26" x14ac:dyDescent="0.3">
      <c r="A25" s="41" t="s">
        <v>157</v>
      </c>
      <c r="B25" s="40" t="s">
        <v>141</v>
      </c>
      <c r="C25" s="41" t="s">
        <v>158</v>
      </c>
      <c r="D25" s="41" t="s">
        <v>21</v>
      </c>
      <c r="E25" s="41"/>
      <c r="F25" s="23">
        <f>'Госзадание 5,6'!F26+'Иная 5,6'!F26+'Внебюджет 5,6'!F26</f>
        <v>0</v>
      </c>
      <c r="G25" s="23">
        <f>'Госзадание 5,6'!G26+'Иная 5,6'!G26+'Внебюджет 5,6'!G26</f>
        <v>0</v>
      </c>
      <c r="H25" s="23">
        <f>'Госзадание 5,6'!H26+'Иная 5,6'!H26+'Внебюджет 5,6'!H26</f>
        <v>0</v>
      </c>
      <c r="I25" s="23">
        <f>'Госзадание 5,6'!I26+'Иная 5,6'!I26+'Внебюджет 5,6'!I26</f>
        <v>0</v>
      </c>
    </row>
    <row r="26" spans="1:9" ht="15.5" x14ac:dyDescent="0.3">
      <c r="A26" s="41" t="s">
        <v>159</v>
      </c>
      <c r="B26" s="40" t="s">
        <v>264</v>
      </c>
      <c r="C26" s="41" t="s">
        <v>160</v>
      </c>
      <c r="D26" s="41" t="s">
        <v>21</v>
      </c>
      <c r="E26" s="41"/>
      <c r="F26" s="23">
        <f>'Госзадание 5,6'!F27+'Иная 5,6'!F27+'Внебюджет 5,6'!F27</f>
        <v>0</v>
      </c>
      <c r="G26" s="23">
        <f>'Госзадание 5,6'!G27+'Иная 5,6'!G27+'Внебюджет 5,6'!G27</f>
        <v>0</v>
      </c>
      <c r="H26" s="23">
        <f>'Госзадание 5,6'!H27+'Иная 5,6'!H27+'Внебюджет 5,6'!H27</f>
        <v>0</v>
      </c>
      <c r="I26" s="23">
        <f>'Госзадание 5,6'!I27+'Иная 5,6'!I27+'Внебюджет 5,6'!I27</f>
        <v>0</v>
      </c>
    </row>
    <row r="27" spans="1:9" ht="13" x14ac:dyDescent="0.3">
      <c r="A27" s="41" t="s">
        <v>161</v>
      </c>
      <c r="B27" s="54" t="s">
        <v>162</v>
      </c>
      <c r="C27" s="41" t="s">
        <v>163</v>
      </c>
      <c r="D27" s="41" t="s">
        <v>21</v>
      </c>
      <c r="E27" s="41"/>
      <c r="F27" s="23">
        <f>'Госзадание 5,6'!F28+'Иная 5,6'!F28+'Внебюджет 5,6'!F28</f>
        <v>0</v>
      </c>
      <c r="G27" s="23">
        <f>'Госзадание 5,6'!G28+'Иная 5,6'!G28+'Внебюджет 5,6'!G28</f>
        <v>0</v>
      </c>
      <c r="H27" s="23">
        <f>'Госзадание 5,6'!H28+'Иная 5,6'!H28+'Внебюджет 5,6'!H28</f>
        <v>0</v>
      </c>
      <c r="I27" s="23">
        <f>'Госзадание 5,6'!I28+'Иная 5,6'!I28+'Внебюджет 5,6'!I28</f>
        <v>0</v>
      </c>
    </row>
    <row r="28" spans="1:9" ht="26" x14ac:dyDescent="0.3">
      <c r="A28" s="41" t="s">
        <v>164</v>
      </c>
      <c r="B28" s="40" t="s">
        <v>141</v>
      </c>
      <c r="C28" s="41" t="s">
        <v>165</v>
      </c>
      <c r="D28" s="41" t="s">
        <v>21</v>
      </c>
      <c r="E28" s="41"/>
      <c r="F28" s="23">
        <f>'Госзадание 5,6'!F29+'Иная 5,6'!F29+'Внебюджет 5,6'!F29</f>
        <v>0</v>
      </c>
      <c r="G28" s="23">
        <f>'Госзадание 5,6'!G29+'Иная 5,6'!G29+'Внебюджет 5,6'!G29</f>
        <v>0</v>
      </c>
      <c r="H28" s="23">
        <f>'Госзадание 5,6'!H29+'Иная 5,6'!H29+'Внебюджет 5,6'!H29</f>
        <v>0</v>
      </c>
      <c r="I28" s="23">
        <f>'Госзадание 5,6'!I29+'Иная 5,6'!I29+'Внебюджет 5,6'!I29</f>
        <v>0</v>
      </c>
    </row>
    <row r="29" spans="1:9" ht="15.5" x14ac:dyDescent="0.3">
      <c r="A29" s="41"/>
      <c r="B29" s="40" t="s">
        <v>297</v>
      </c>
      <c r="C29" s="41" t="s">
        <v>303</v>
      </c>
      <c r="D29" s="41"/>
      <c r="E29" s="41"/>
      <c r="F29" s="23"/>
      <c r="G29" s="23"/>
      <c r="H29" s="23"/>
      <c r="I29" s="23"/>
    </row>
    <row r="30" spans="1:9" ht="13" x14ac:dyDescent="0.3">
      <c r="A30" s="41" t="s">
        <v>166</v>
      </c>
      <c r="B30" s="40" t="s">
        <v>167</v>
      </c>
      <c r="C30" s="41" t="s">
        <v>168</v>
      </c>
      <c r="D30" s="41" t="s">
        <v>21</v>
      </c>
      <c r="E30" s="41"/>
      <c r="F30" s="23">
        <f>'Госзадание 5,6'!F31+'Иная 5,6'!F31+'Внебюджет 5,6'!F31</f>
        <v>0</v>
      </c>
      <c r="G30" s="23">
        <f>'Госзадание 5,6'!G31+'Иная 5,6'!G31+'Внебюджет 5,6'!G31</f>
        <v>0</v>
      </c>
      <c r="H30" s="23">
        <f>'Госзадание 5,6'!H31+'Иная 5,6'!H31+'Внебюджет 5,6'!H31</f>
        <v>0</v>
      </c>
      <c r="I30" s="23">
        <f>'Госзадание 5,6'!I31+'Иная 5,6'!I31+'Внебюджет 5,6'!I31</f>
        <v>0</v>
      </c>
    </row>
    <row r="31" spans="1:9" ht="41.5" x14ac:dyDescent="0.3">
      <c r="A31" s="41" t="s">
        <v>8</v>
      </c>
      <c r="B31" s="62" t="s">
        <v>266</v>
      </c>
      <c r="C31" s="41" t="s">
        <v>169</v>
      </c>
      <c r="D31" s="41" t="s">
        <v>21</v>
      </c>
      <c r="E31" s="41" t="s">
        <v>102</v>
      </c>
      <c r="F31" s="23">
        <f>'Госзадание 5,6'!F32+'Иная 5,6'!F32+'Внебюджет 5,6'!F32</f>
        <v>31526104.890000001</v>
      </c>
      <c r="G31" s="23">
        <f>'Госзадание 5,6'!G32+'Иная 5,6'!G32+'Внебюджет 5,6'!G32</f>
        <v>0</v>
      </c>
      <c r="H31" s="23">
        <f>'Госзадание 5,6'!H32+'Иная 5,6'!H32+'Внебюджет 5,6'!H32</f>
        <v>0</v>
      </c>
      <c r="I31" s="23">
        <f>'Госзадание 5,6'!I32+'Иная 5,6'!I32+'Внебюджет 5,6'!I32</f>
        <v>0</v>
      </c>
    </row>
    <row r="32" spans="1:9" ht="13" x14ac:dyDescent="0.3">
      <c r="A32" s="63"/>
      <c r="B32" s="55" t="s">
        <v>170</v>
      </c>
      <c r="C32" s="41" t="s">
        <v>171</v>
      </c>
      <c r="D32" s="63"/>
      <c r="E32" s="41"/>
      <c r="F32" s="23">
        <f>'Госзадание 5,6'!F33+'Иная 5,6'!F33+'Внебюджет 5,6'!F33</f>
        <v>0</v>
      </c>
      <c r="G32" s="23">
        <f>'Госзадание 5,6'!G33+'Иная 5,6'!G33+'Внебюджет 5,6'!G33</f>
        <v>0</v>
      </c>
      <c r="H32" s="23">
        <f>'Госзадание 5,6'!H33+'Иная 5,6'!H33+'Внебюджет 5,6'!H33</f>
        <v>0</v>
      </c>
      <c r="I32" s="23">
        <f>'Госзадание 5,6'!I33+'Иная 5,6'!I33+'Внебюджет 5,6'!I33</f>
        <v>0</v>
      </c>
    </row>
    <row r="33" spans="1:9" ht="39" x14ac:dyDescent="0.3">
      <c r="A33" s="41" t="s">
        <v>9</v>
      </c>
      <c r="B33" s="62" t="s">
        <v>172</v>
      </c>
      <c r="C33" s="41" t="s">
        <v>173</v>
      </c>
      <c r="D33" s="41" t="s">
        <v>21</v>
      </c>
      <c r="E33" s="41"/>
      <c r="F33" s="23">
        <f>'Госзадание 5,6'!F34+'Иная 5,6'!F34+'Внебюджет 5,6'!F34</f>
        <v>0</v>
      </c>
      <c r="G33" s="23">
        <f>'Госзадание 5,6'!G34+'Иная 5,6'!G34+'Внебюджет 5,6'!G34</f>
        <v>0</v>
      </c>
      <c r="H33" s="23">
        <f>'Госзадание 5,6'!H34+'Иная 5,6'!H34+'Внебюджет 5,6'!H34</f>
        <v>0</v>
      </c>
      <c r="I33" s="23">
        <f>'Госзадание 5,6'!I34+'Иная 5,6'!I34+'Внебюджет 5,6'!I34</f>
        <v>0</v>
      </c>
    </row>
    <row r="34" spans="1:9" ht="13" x14ac:dyDescent="0.3">
      <c r="A34" s="63"/>
      <c r="B34" s="55" t="s">
        <v>170</v>
      </c>
      <c r="C34" s="41" t="s">
        <v>174</v>
      </c>
      <c r="D34" s="63"/>
      <c r="E34" s="41"/>
      <c r="F34" s="23">
        <f>'Госзадание 5,6'!F35+'Иная 5,6'!F35+'Внебюджет 5,6'!F35</f>
        <v>0</v>
      </c>
      <c r="G34" s="23">
        <f>'Госзадание 5,6'!G35+'Иная 5,6'!G35+'Внебюджет 5,6'!G35</f>
        <v>0</v>
      </c>
      <c r="H34" s="23">
        <f>'Госзадание 5,6'!H35+'Иная 5,6'!H35+'Внебюджет 5,6'!H35</f>
        <v>0</v>
      </c>
      <c r="I34" s="23">
        <f>'Госзадание 5,6'!I35+'Иная 5,6'!I35+'Внебюджет 5,6'!I35</f>
        <v>0</v>
      </c>
    </row>
    <row r="36" spans="1:9" ht="27.75" customHeight="1" x14ac:dyDescent="0.3">
      <c r="B36" s="76" t="s">
        <v>385</v>
      </c>
      <c r="C36" s="425" t="s">
        <v>200</v>
      </c>
      <c r="D36" s="425"/>
      <c r="E36" s="385" t="s">
        <v>434</v>
      </c>
      <c r="F36" s="385"/>
      <c r="G36" s="425" t="s">
        <v>201</v>
      </c>
      <c r="H36" s="425"/>
      <c r="I36" s="37"/>
    </row>
    <row r="37" spans="1:9" ht="13" x14ac:dyDescent="0.3">
      <c r="B37" s="76"/>
      <c r="C37" s="426" t="s">
        <v>15</v>
      </c>
      <c r="D37" s="426"/>
      <c r="F37" s="64"/>
      <c r="G37" s="426" t="s">
        <v>16</v>
      </c>
      <c r="H37" s="426"/>
      <c r="I37" s="65"/>
    </row>
    <row r="38" spans="1:9" ht="14" x14ac:dyDescent="0.3">
      <c r="B38" s="76" t="s">
        <v>176</v>
      </c>
      <c r="C38" s="427" t="s">
        <v>426</v>
      </c>
      <c r="D38" s="427"/>
      <c r="E38" s="428" t="s">
        <v>427</v>
      </c>
      <c r="F38" s="428"/>
      <c r="G38" s="425" t="s">
        <v>201</v>
      </c>
      <c r="H38" s="425"/>
      <c r="I38" s="9"/>
    </row>
    <row r="39" spans="1:9" s="66" customFormat="1" ht="13.4" customHeight="1" x14ac:dyDescent="0.2">
      <c r="C39" s="426" t="s">
        <v>175</v>
      </c>
      <c r="D39" s="426"/>
      <c r="E39" s="426" t="s">
        <v>177</v>
      </c>
      <c r="F39" s="426"/>
      <c r="G39" s="426" t="s">
        <v>178</v>
      </c>
      <c r="H39" s="426"/>
      <c r="I39" s="67"/>
    </row>
    <row r="40" spans="1:9" s="66" customFormat="1" x14ac:dyDescent="0.25">
      <c r="C40" s="68"/>
      <c r="E40" s="39"/>
    </row>
    <row r="41" spans="1:9" ht="13" x14ac:dyDescent="0.3">
      <c r="B41" s="430" t="s">
        <v>453</v>
      </c>
      <c r="C41" s="430"/>
    </row>
    <row r="44" spans="1:9" s="69" customFormat="1" ht="24.75" customHeight="1" x14ac:dyDescent="0.2">
      <c r="A44" s="373" t="s">
        <v>304</v>
      </c>
      <c r="B44" s="373"/>
      <c r="C44" s="373"/>
      <c r="D44" s="373"/>
      <c r="E44" s="373"/>
      <c r="F44" s="373"/>
      <c r="G44" s="373"/>
      <c r="H44" s="373"/>
      <c r="I44" s="373"/>
    </row>
    <row r="45" spans="1:9" s="59" customFormat="1" ht="56.25" customHeight="1" x14ac:dyDescent="0.2">
      <c r="A45" s="373" t="s">
        <v>305</v>
      </c>
      <c r="B45" s="373"/>
      <c r="C45" s="373"/>
      <c r="D45" s="373"/>
      <c r="E45" s="373"/>
      <c r="F45" s="373"/>
      <c r="G45" s="373"/>
      <c r="H45" s="373"/>
      <c r="I45" s="373"/>
    </row>
    <row r="46" spans="1:9" s="59" customFormat="1" ht="10.5" customHeight="1" x14ac:dyDescent="0.2">
      <c r="A46" s="431" t="s">
        <v>193</v>
      </c>
      <c r="B46" s="432"/>
      <c r="C46" s="432"/>
      <c r="D46" s="432"/>
      <c r="E46" s="432"/>
      <c r="F46" s="432"/>
      <c r="G46" s="432"/>
      <c r="H46" s="432"/>
      <c r="I46" s="432"/>
    </row>
    <row r="47" spans="1:9" s="59" customFormat="1" ht="9" x14ac:dyDescent="0.2">
      <c r="A47" s="370" t="s">
        <v>194</v>
      </c>
      <c r="B47" s="370"/>
      <c r="C47" s="370"/>
      <c r="D47" s="370"/>
      <c r="E47" s="370"/>
      <c r="F47" s="370"/>
      <c r="G47" s="370"/>
      <c r="H47" s="370"/>
      <c r="I47" s="370"/>
    </row>
    <row r="48" spans="1:9" s="59" customFormat="1" ht="11" x14ac:dyDescent="0.2">
      <c r="A48" s="58" t="s">
        <v>195</v>
      </c>
      <c r="C48" s="69"/>
      <c r="D48" s="69"/>
      <c r="E48" s="69"/>
      <c r="F48" s="69"/>
      <c r="G48" s="69"/>
      <c r="H48" s="69"/>
      <c r="I48" s="69"/>
    </row>
    <row r="49" spans="1:9" s="59" customFormat="1" ht="11" x14ac:dyDescent="0.2">
      <c r="A49" s="58" t="s">
        <v>196</v>
      </c>
      <c r="C49" s="69"/>
      <c r="D49" s="69"/>
      <c r="E49" s="69"/>
      <c r="F49" s="69"/>
      <c r="G49" s="69"/>
      <c r="H49" s="69"/>
      <c r="I49" s="69"/>
    </row>
    <row r="50" spans="1:9" s="59" customFormat="1" ht="10.5" customHeight="1" x14ac:dyDescent="0.2">
      <c r="A50" s="58" t="s">
        <v>197</v>
      </c>
      <c r="C50" s="69"/>
      <c r="D50" s="69"/>
      <c r="E50" s="69"/>
      <c r="F50" s="69"/>
      <c r="G50" s="69"/>
      <c r="H50" s="69"/>
      <c r="I50" s="69"/>
    </row>
    <row r="51" spans="1:9" x14ac:dyDescent="0.25">
      <c r="A51" s="370" t="s">
        <v>198</v>
      </c>
      <c r="B51" s="429"/>
      <c r="C51" s="429"/>
      <c r="D51" s="429"/>
      <c r="E51" s="429"/>
      <c r="F51" s="429"/>
      <c r="G51" s="429"/>
      <c r="H51" s="429"/>
      <c r="I51" s="429"/>
    </row>
  </sheetData>
  <mergeCells count="25">
    <mergeCell ref="A47:I47"/>
    <mergeCell ref="A51:I51"/>
    <mergeCell ref="G38:H38"/>
    <mergeCell ref="G39:H39"/>
    <mergeCell ref="B41:C41"/>
    <mergeCell ref="A44:I44"/>
    <mergeCell ref="A45:I45"/>
    <mergeCell ref="A46:I46"/>
    <mergeCell ref="G36:H36"/>
    <mergeCell ref="C36:D36"/>
    <mergeCell ref="C37:D37"/>
    <mergeCell ref="C38:D38"/>
    <mergeCell ref="C39:D39"/>
    <mergeCell ref="G37:H37"/>
    <mergeCell ref="E36:F36"/>
    <mergeCell ref="E38:F38"/>
    <mergeCell ref="E39:F39"/>
    <mergeCell ref="I4:I5"/>
    <mergeCell ref="B1:I1"/>
    <mergeCell ref="A3:A5"/>
    <mergeCell ref="B3:B5"/>
    <mergeCell ref="C3:C5"/>
    <mergeCell ref="D3:D5"/>
    <mergeCell ref="F3:I3"/>
    <mergeCell ref="E3:E5"/>
  </mergeCells>
  <pageMargins left="0.59055118110236227" right="0.51181102362204722" top="0.78740157480314965" bottom="0.31496062992125984" header="0.19685039370078741" footer="0.19685039370078741"/>
  <pageSetup paperSize="9" scale="95" orientation="landscape" r:id="rId1"/>
  <headerFooter alignWithMargins="0">
    <oddHeader xml:space="preserve">&amp;R&amp;"Times New Roman,обычный"&amp;7
</oddHeader>
  </headerFooter>
  <rowBreaks count="1" manualBreakCount="1">
    <brk id="17"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W52"/>
  <sheetViews>
    <sheetView view="pageBreakPreview" topLeftCell="A13" zoomScale="110" zoomScaleNormal="95" zoomScaleSheetLayoutView="110" workbookViewId="0">
      <selection activeCell="F8" sqref="F8"/>
    </sheetView>
  </sheetViews>
  <sheetFormatPr defaultColWidth="0.6328125" defaultRowHeight="10.5" x14ac:dyDescent="0.25"/>
  <cols>
    <col min="1" max="1" width="8.54296875" style="39" customWidth="1"/>
    <col min="2" max="2" width="66.6328125" style="39" customWidth="1"/>
    <col min="3" max="3" width="8.54296875" style="39" customWidth="1"/>
    <col min="4" max="4" width="6.54296875" style="39" customWidth="1"/>
    <col min="5" max="5" width="13.453125" style="39" customWidth="1"/>
    <col min="6" max="6" width="12.54296875" style="60" customWidth="1"/>
    <col min="7" max="7" width="9.6328125" style="60" hidden="1" customWidth="1"/>
    <col min="8" max="8" width="10.6328125" style="60" hidden="1" customWidth="1"/>
    <col min="9" max="9" width="12.453125" style="60" hidden="1" customWidth="1"/>
    <col min="10" max="10" width="17.54296875" style="36" customWidth="1"/>
    <col min="11" max="11" width="9.6328125" style="36" hidden="1" customWidth="1"/>
    <col min="12" max="12" width="10.6328125" style="36" hidden="1" customWidth="1"/>
    <col min="13" max="13" width="12.453125" style="36" hidden="1" customWidth="1"/>
    <col min="14" max="14" width="18.6328125" style="36" customWidth="1"/>
    <col min="15" max="15" width="9.6328125" style="36" hidden="1" customWidth="1"/>
    <col min="16" max="16" width="10.6328125" style="36" hidden="1" customWidth="1"/>
    <col min="17" max="17" width="7.453125" style="36" hidden="1" customWidth="1"/>
    <col min="18" max="127" width="0.6328125" style="36"/>
    <col min="128" max="16384" width="0.6328125" style="3"/>
  </cols>
  <sheetData>
    <row r="1" spans="1:17" ht="13" x14ac:dyDescent="0.3">
      <c r="A1" s="374" t="s">
        <v>237</v>
      </c>
      <c r="B1" s="374"/>
      <c r="C1" s="374"/>
      <c r="D1" s="374"/>
      <c r="E1" s="374"/>
      <c r="F1" s="374"/>
      <c r="G1" s="374"/>
      <c r="H1" s="374"/>
      <c r="I1" s="374"/>
      <c r="J1" s="374"/>
      <c r="K1" s="374"/>
      <c r="L1" s="374"/>
      <c r="M1" s="374"/>
      <c r="N1" s="374"/>
      <c r="O1" s="80"/>
      <c r="P1" s="80"/>
      <c r="Q1" s="80"/>
    </row>
    <row r="2" spans="1:17" s="7" customFormat="1" ht="13.5" customHeight="1" x14ac:dyDescent="0.3">
      <c r="A2" s="374" t="s">
        <v>311</v>
      </c>
      <c r="B2" s="374"/>
      <c r="C2" s="374"/>
      <c r="D2" s="374"/>
      <c r="E2" s="374"/>
      <c r="F2" s="374"/>
      <c r="G2" s="374"/>
      <c r="H2" s="374"/>
      <c r="I2" s="374"/>
      <c r="J2" s="374"/>
      <c r="K2" s="374"/>
      <c r="L2" s="374"/>
      <c r="M2" s="374"/>
      <c r="N2" s="374"/>
      <c r="O2" s="86"/>
      <c r="P2" s="86"/>
      <c r="Q2" s="86"/>
    </row>
    <row r="3" spans="1:17" ht="13.5" thickBot="1" x14ac:dyDescent="0.35">
      <c r="A3" s="76"/>
      <c r="B3" s="76"/>
      <c r="C3" s="76"/>
      <c r="D3" s="76"/>
      <c r="E3" s="76"/>
      <c r="F3" s="77"/>
      <c r="G3" s="77"/>
      <c r="H3" s="77"/>
      <c r="I3" s="77"/>
      <c r="J3" s="80"/>
      <c r="K3" s="80"/>
      <c r="L3" s="80"/>
      <c r="M3" s="80"/>
      <c r="N3" s="80"/>
      <c r="O3" s="80"/>
      <c r="P3" s="80"/>
      <c r="Q3" s="80"/>
    </row>
    <row r="4" spans="1:17" ht="11.25" customHeight="1" x14ac:dyDescent="0.25">
      <c r="A4" s="445" t="s">
        <v>122</v>
      </c>
      <c r="B4" s="420" t="s">
        <v>0</v>
      </c>
      <c r="C4" s="387" t="s">
        <v>123</v>
      </c>
      <c r="D4" s="387" t="s">
        <v>124</v>
      </c>
      <c r="E4" s="387" t="s">
        <v>310</v>
      </c>
      <c r="F4" s="392" t="s">
        <v>6</v>
      </c>
      <c r="G4" s="392"/>
      <c r="H4" s="392"/>
      <c r="I4" s="381"/>
      <c r="J4" s="398" t="s">
        <v>268</v>
      </c>
      <c r="K4" s="399"/>
      <c r="L4" s="399"/>
      <c r="M4" s="435"/>
      <c r="N4" s="437" t="s">
        <v>376</v>
      </c>
      <c r="O4" s="438"/>
      <c r="P4" s="438"/>
      <c r="Q4" s="439"/>
    </row>
    <row r="5" spans="1:17" ht="11.25" customHeight="1" x14ac:dyDescent="0.3">
      <c r="A5" s="446"/>
      <c r="B5" s="356"/>
      <c r="C5" s="357"/>
      <c r="D5" s="357"/>
      <c r="E5" s="357"/>
      <c r="F5" s="87" t="s">
        <v>402</v>
      </c>
      <c r="G5" s="87" t="s">
        <v>307</v>
      </c>
      <c r="H5" s="87" t="s">
        <v>307</v>
      </c>
      <c r="I5" s="393" t="s">
        <v>5</v>
      </c>
      <c r="J5" s="162" t="s">
        <v>404</v>
      </c>
      <c r="K5" s="145" t="s">
        <v>308</v>
      </c>
      <c r="L5" s="145" t="s">
        <v>308</v>
      </c>
      <c r="M5" s="436" t="s">
        <v>5</v>
      </c>
      <c r="N5" s="165" t="s">
        <v>404</v>
      </c>
      <c r="O5" s="163" t="s">
        <v>308</v>
      </c>
      <c r="P5" s="163" t="s">
        <v>308</v>
      </c>
      <c r="Q5" s="400" t="s">
        <v>5</v>
      </c>
    </row>
    <row r="6" spans="1:17" ht="48.65" customHeight="1" x14ac:dyDescent="0.25">
      <c r="A6" s="446"/>
      <c r="B6" s="356"/>
      <c r="C6" s="357"/>
      <c r="D6" s="357"/>
      <c r="E6" s="357"/>
      <c r="F6" s="88" t="s">
        <v>125</v>
      </c>
      <c r="G6" s="88" t="s">
        <v>126</v>
      </c>
      <c r="H6" s="88" t="s">
        <v>127</v>
      </c>
      <c r="I6" s="393"/>
      <c r="J6" s="169" t="s">
        <v>125</v>
      </c>
      <c r="K6" s="147" t="s">
        <v>126</v>
      </c>
      <c r="L6" s="147" t="s">
        <v>127</v>
      </c>
      <c r="M6" s="436"/>
      <c r="N6" s="166" t="s">
        <v>125</v>
      </c>
      <c r="O6" s="164" t="s">
        <v>126</v>
      </c>
      <c r="P6" s="164" t="s">
        <v>127</v>
      </c>
      <c r="Q6" s="400"/>
    </row>
    <row r="7" spans="1:17" ht="13.5" thickBot="1" x14ac:dyDescent="0.3">
      <c r="A7" s="202" t="s">
        <v>7</v>
      </c>
      <c r="B7" s="50" t="s">
        <v>8</v>
      </c>
      <c r="C7" s="50" t="s">
        <v>9</v>
      </c>
      <c r="D7" s="50" t="s">
        <v>10</v>
      </c>
      <c r="E7" s="50" t="s">
        <v>294</v>
      </c>
      <c r="F7" s="89" t="s">
        <v>11</v>
      </c>
      <c r="G7" s="89" t="s">
        <v>12</v>
      </c>
      <c r="H7" s="89" t="s">
        <v>13</v>
      </c>
      <c r="I7" s="107" t="s">
        <v>14</v>
      </c>
      <c r="J7" s="170" t="s">
        <v>11</v>
      </c>
      <c r="K7" s="149" t="s">
        <v>12</v>
      </c>
      <c r="L7" s="149" t="s">
        <v>13</v>
      </c>
      <c r="M7" s="171" t="s">
        <v>14</v>
      </c>
      <c r="N7" s="172" t="s">
        <v>11</v>
      </c>
      <c r="O7" s="173" t="s">
        <v>12</v>
      </c>
      <c r="P7" s="173" t="s">
        <v>13</v>
      </c>
      <c r="Q7" s="151" t="s">
        <v>14</v>
      </c>
    </row>
    <row r="8" spans="1:17" ht="12.75" customHeight="1" x14ac:dyDescent="0.3">
      <c r="A8" s="203">
        <v>1</v>
      </c>
      <c r="B8" s="52" t="s">
        <v>259</v>
      </c>
      <c r="C8" s="44" t="s">
        <v>128</v>
      </c>
      <c r="D8" s="41" t="s">
        <v>21</v>
      </c>
      <c r="E8" s="44"/>
      <c r="F8" s="85">
        <f t="shared" ref="F8:I11" si="0">J8+N8</f>
        <v>22800191</v>
      </c>
      <c r="G8" s="85">
        <f t="shared" si="0"/>
        <v>0</v>
      </c>
      <c r="H8" s="85">
        <f t="shared" si="0"/>
        <v>0</v>
      </c>
      <c r="I8" s="106">
        <f t="shared" si="0"/>
        <v>0</v>
      </c>
      <c r="J8" s="197">
        <f>J15</f>
        <v>20039761</v>
      </c>
      <c r="K8" s="198"/>
      <c r="L8" s="198"/>
      <c r="M8" s="96"/>
      <c r="N8" s="199">
        <f>N15</f>
        <v>2760430</v>
      </c>
      <c r="O8" s="200"/>
      <c r="P8" s="200"/>
      <c r="Q8" s="98"/>
    </row>
    <row r="9" spans="1:17" ht="90" customHeight="1" x14ac:dyDescent="0.3">
      <c r="A9" s="204" t="s">
        <v>129</v>
      </c>
      <c r="B9" s="53" t="s">
        <v>260</v>
      </c>
      <c r="C9" s="41" t="s">
        <v>130</v>
      </c>
      <c r="D9" s="41" t="s">
        <v>21</v>
      </c>
      <c r="E9" s="41"/>
      <c r="F9" s="85">
        <f t="shared" si="0"/>
        <v>0</v>
      </c>
      <c r="G9" s="85">
        <f t="shared" si="0"/>
        <v>0</v>
      </c>
      <c r="H9" s="85">
        <f t="shared" si="0"/>
        <v>0</v>
      </c>
      <c r="I9" s="106">
        <f t="shared" si="0"/>
        <v>0</v>
      </c>
      <c r="J9" s="152"/>
      <c r="K9" s="153"/>
      <c r="L9" s="153"/>
      <c r="M9" s="100"/>
      <c r="N9" s="167"/>
      <c r="O9" s="155"/>
      <c r="P9" s="155"/>
      <c r="Q9" s="102"/>
    </row>
    <row r="10" spans="1:17" ht="24" customHeight="1" x14ac:dyDescent="0.3">
      <c r="A10" s="204" t="s">
        <v>131</v>
      </c>
      <c r="B10" s="53" t="s">
        <v>261</v>
      </c>
      <c r="C10" s="41" t="s">
        <v>132</v>
      </c>
      <c r="D10" s="41" t="s">
        <v>21</v>
      </c>
      <c r="E10" s="41"/>
      <c r="F10" s="85">
        <f t="shared" si="0"/>
        <v>0</v>
      </c>
      <c r="G10" s="85">
        <f t="shared" si="0"/>
        <v>0</v>
      </c>
      <c r="H10" s="85">
        <f t="shared" si="0"/>
        <v>0</v>
      </c>
      <c r="I10" s="106">
        <f t="shared" si="0"/>
        <v>0</v>
      </c>
      <c r="J10" s="152"/>
      <c r="K10" s="153"/>
      <c r="L10" s="153"/>
      <c r="M10" s="100"/>
      <c r="N10" s="167"/>
      <c r="O10" s="155"/>
      <c r="P10" s="155"/>
      <c r="Q10" s="102"/>
    </row>
    <row r="11" spans="1:17" ht="24" customHeight="1" x14ac:dyDescent="0.3">
      <c r="A11" s="204" t="s">
        <v>133</v>
      </c>
      <c r="B11" s="53" t="s">
        <v>262</v>
      </c>
      <c r="C11" s="41" t="s">
        <v>135</v>
      </c>
      <c r="D11" s="41" t="s">
        <v>21</v>
      </c>
      <c r="E11" s="41"/>
      <c r="F11" s="85">
        <f t="shared" si="0"/>
        <v>0</v>
      </c>
      <c r="G11" s="85">
        <f t="shared" si="0"/>
        <v>0</v>
      </c>
      <c r="H11" s="85">
        <f t="shared" si="0"/>
        <v>0</v>
      </c>
      <c r="I11" s="106">
        <f t="shared" si="0"/>
        <v>0</v>
      </c>
      <c r="J11" s="152"/>
      <c r="K11" s="153"/>
      <c r="L11" s="153"/>
      <c r="M11" s="100"/>
      <c r="N11" s="167"/>
      <c r="O11" s="155"/>
      <c r="P11" s="155"/>
      <c r="Q11" s="102"/>
    </row>
    <row r="12" spans="1:17" ht="24" customHeight="1" x14ac:dyDescent="0.3">
      <c r="A12" s="204" t="s">
        <v>295</v>
      </c>
      <c r="B12" s="40" t="s">
        <v>141</v>
      </c>
      <c r="C12" s="41" t="s">
        <v>296</v>
      </c>
      <c r="D12" s="41" t="s">
        <v>21</v>
      </c>
      <c r="E12" s="41"/>
      <c r="F12" s="85"/>
      <c r="G12" s="85"/>
      <c r="H12" s="85"/>
      <c r="I12" s="106"/>
      <c r="J12" s="152"/>
      <c r="K12" s="153"/>
      <c r="L12" s="153"/>
      <c r="M12" s="100"/>
      <c r="N12" s="167"/>
      <c r="O12" s="155"/>
      <c r="P12" s="155"/>
      <c r="Q12" s="102"/>
    </row>
    <row r="13" spans="1:17" ht="24" customHeight="1" x14ac:dyDescent="0.3">
      <c r="A13" s="204"/>
      <c r="B13" s="40" t="s">
        <v>297</v>
      </c>
      <c r="C13" s="41" t="s">
        <v>298</v>
      </c>
      <c r="D13" s="41"/>
      <c r="E13" s="41"/>
      <c r="F13" s="85"/>
      <c r="G13" s="85"/>
      <c r="H13" s="85"/>
      <c r="I13" s="106"/>
      <c r="J13" s="152"/>
      <c r="K13" s="153"/>
      <c r="L13" s="153"/>
      <c r="M13" s="100"/>
      <c r="N13" s="167"/>
      <c r="O13" s="155"/>
      <c r="P13" s="155"/>
      <c r="Q13" s="102"/>
    </row>
    <row r="14" spans="1:17" ht="24" customHeight="1" x14ac:dyDescent="0.3">
      <c r="A14" s="204" t="s">
        <v>299</v>
      </c>
      <c r="B14" s="40" t="s">
        <v>264</v>
      </c>
      <c r="C14" s="41" t="s">
        <v>300</v>
      </c>
      <c r="D14" s="41" t="s">
        <v>21</v>
      </c>
      <c r="E14" s="41"/>
      <c r="F14" s="85"/>
      <c r="G14" s="85"/>
      <c r="H14" s="85"/>
      <c r="I14" s="106"/>
      <c r="J14" s="152"/>
      <c r="K14" s="153"/>
      <c r="L14" s="153"/>
      <c r="M14" s="100"/>
      <c r="N14" s="167"/>
      <c r="O14" s="155"/>
      <c r="P14" s="155"/>
      <c r="Q14" s="102"/>
    </row>
    <row r="15" spans="1:17" ht="41.5" x14ac:dyDescent="0.3">
      <c r="A15" s="204" t="s">
        <v>134</v>
      </c>
      <c r="B15" s="53" t="s">
        <v>263</v>
      </c>
      <c r="C15" s="41" t="s">
        <v>136</v>
      </c>
      <c r="D15" s="41" t="s">
        <v>21</v>
      </c>
      <c r="E15" s="41" t="s">
        <v>102</v>
      </c>
      <c r="F15" s="85">
        <f t="shared" ref="F15:F27" si="1">J15+N15</f>
        <v>22800191</v>
      </c>
      <c r="G15" s="85">
        <f t="shared" ref="G15:G27" si="2">K15+O15</f>
        <v>0</v>
      </c>
      <c r="H15" s="85">
        <f t="shared" ref="H15:H27" si="3">L15+P15</f>
        <v>0</v>
      </c>
      <c r="I15" s="106">
        <f t="shared" ref="I15:I27" si="4">M15+Q15</f>
        <v>0</v>
      </c>
      <c r="J15" s="152">
        <f>J16</f>
        <v>20039761</v>
      </c>
      <c r="K15" s="152">
        <f t="shared" ref="K15:N15" si="5">K16</f>
        <v>0</v>
      </c>
      <c r="L15" s="152">
        <f t="shared" si="5"/>
        <v>0</v>
      </c>
      <c r="M15" s="152">
        <f t="shared" si="5"/>
        <v>0</v>
      </c>
      <c r="N15" s="152">
        <f t="shared" si="5"/>
        <v>2760430</v>
      </c>
      <c r="O15" s="155"/>
      <c r="P15" s="155"/>
      <c r="Q15" s="102"/>
    </row>
    <row r="16" spans="1:17" ht="34.5" customHeight="1" x14ac:dyDescent="0.3">
      <c r="A16" s="204" t="s">
        <v>137</v>
      </c>
      <c r="B16" s="54" t="s">
        <v>139</v>
      </c>
      <c r="C16" s="41" t="s">
        <v>138</v>
      </c>
      <c r="D16" s="41" t="s">
        <v>21</v>
      </c>
      <c r="E16" s="41" t="s">
        <v>102</v>
      </c>
      <c r="F16" s="85">
        <f t="shared" si="1"/>
        <v>22800191</v>
      </c>
      <c r="G16" s="85">
        <f t="shared" si="2"/>
        <v>0</v>
      </c>
      <c r="H16" s="85">
        <f t="shared" si="3"/>
        <v>0</v>
      </c>
      <c r="I16" s="106">
        <f t="shared" si="4"/>
        <v>0</v>
      </c>
      <c r="J16" s="152">
        <f>J17</f>
        <v>20039761</v>
      </c>
      <c r="K16" s="152">
        <f t="shared" ref="K16:N16" si="6">K17</f>
        <v>0</v>
      </c>
      <c r="L16" s="152">
        <f t="shared" si="6"/>
        <v>0</v>
      </c>
      <c r="M16" s="152">
        <f t="shared" si="6"/>
        <v>0</v>
      </c>
      <c r="N16" s="152">
        <f t="shared" si="6"/>
        <v>2760430</v>
      </c>
      <c r="O16" s="155"/>
      <c r="P16" s="155"/>
      <c r="Q16" s="102"/>
    </row>
    <row r="17" spans="1:17" ht="24" customHeight="1" x14ac:dyDescent="0.3">
      <c r="A17" s="204" t="s">
        <v>140</v>
      </c>
      <c r="B17" s="40" t="s">
        <v>141</v>
      </c>
      <c r="C17" s="41" t="s">
        <v>142</v>
      </c>
      <c r="D17" s="41" t="s">
        <v>21</v>
      </c>
      <c r="E17" s="41" t="s">
        <v>102</v>
      </c>
      <c r="F17" s="85">
        <f t="shared" si="1"/>
        <v>22800191</v>
      </c>
      <c r="G17" s="85">
        <f t="shared" si="2"/>
        <v>0</v>
      </c>
      <c r="H17" s="85">
        <f t="shared" si="3"/>
        <v>0</v>
      </c>
      <c r="I17" s="106">
        <f t="shared" si="4"/>
        <v>0</v>
      </c>
      <c r="J17" s="152">
        <f>Госзадание!I64</f>
        <v>20039761</v>
      </c>
      <c r="K17" s="153"/>
      <c r="L17" s="153"/>
      <c r="M17" s="100"/>
      <c r="N17" s="167">
        <f>Госзадание!M64</f>
        <v>2760430</v>
      </c>
      <c r="O17" s="155"/>
      <c r="P17" s="155"/>
      <c r="Q17" s="102"/>
    </row>
    <row r="18" spans="1:17" ht="12.75" customHeight="1" x14ac:dyDescent="0.3">
      <c r="A18" s="204" t="s">
        <v>143</v>
      </c>
      <c r="B18" s="40" t="s">
        <v>264</v>
      </c>
      <c r="C18" s="41" t="s">
        <v>144</v>
      </c>
      <c r="D18" s="41" t="s">
        <v>21</v>
      </c>
      <c r="E18" s="41"/>
      <c r="F18" s="85">
        <f t="shared" si="1"/>
        <v>0</v>
      </c>
      <c r="G18" s="85">
        <f t="shared" si="2"/>
        <v>0</v>
      </c>
      <c r="H18" s="85">
        <f t="shared" si="3"/>
        <v>0</v>
      </c>
      <c r="I18" s="106">
        <f t="shared" si="4"/>
        <v>0</v>
      </c>
      <c r="J18" s="152"/>
      <c r="K18" s="153"/>
      <c r="L18" s="153"/>
      <c r="M18" s="100"/>
      <c r="N18" s="167"/>
      <c r="O18" s="155"/>
      <c r="P18" s="155"/>
      <c r="Q18" s="102"/>
    </row>
    <row r="19" spans="1:17" ht="24" customHeight="1" x14ac:dyDescent="0.3">
      <c r="A19" s="204" t="s">
        <v>145</v>
      </c>
      <c r="B19" s="54" t="s">
        <v>146</v>
      </c>
      <c r="C19" s="41" t="s">
        <v>147</v>
      </c>
      <c r="D19" s="41" t="s">
        <v>21</v>
      </c>
      <c r="E19" s="41"/>
      <c r="F19" s="85">
        <f t="shared" si="1"/>
        <v>0</v>
      </c>
      <c r="G19" s="85">
        <f t="shared" si="2"/>
        <v>0</v>
      </c>
      <c r="H19" s="85">
        <f t="shared" si="3"/>
        <v>0</v>
      </c>
      <c r="I19" s="106">
        <f t="shared" si="4"/>
        <v>0</v>
      </c>
      <c r="J19" s="152"/>
      <c r="K19" s="153"/>
      <c r="L19" s="153"/>
      <c r="M19" s="100"/>
      <c r="N19" s="167"/>
      <c r="O19" s="155"/>
      <c r="P19" s="155"/>
      <c r="Q19" s="102"/>
    </row>
    <row r="20" spans="1:17" ht="24" customHeight="1" x14ac:dyDescent="0.3">
      <c r="A20" s="204" t="s">
        <v>148</v>
      </c>
      <c r="B20" s="40" t="s">
        <v>141</v>
      </c>
      <c r="C20" s="41" t="s">
        <v>149</v>
      </c>
      <c r="D20" s="41" t="s">
        <v>21</v>
      </c>
      <c r="E20" s="41"/>
      <c r="F20" s="85">
        <f t="shared" si="1"/>
        <v>0</v>
      </c>
      <c r="G20" s="85">
        <f t="shared" si="2"/>
        <v>0</v>
      </c>
      <c r="H20" s="85">
        <f t="shared" si="3"/>
        <v>0</v>
      </c>
      <c r="I20" s="106">
        <f t="shared" si="4"/>
        <v>0</v>
      </c>
      <c r="J20" s="152"/>
      <c r="K20" s="153"/>
      <c r="L20" s="153"/>
      <c r="M20" s="100"/>
      <c r="N20" s="167"/>
      <c r="O20" s="155"/>
      <c r="P20" s="155"/>
      <c r="Q20" s="102"/>
    </row>
    <row r="21" spans="1:17" ht="24" customHeight="1" x14ac:dyDescent="0.3">
      <c r="A21" s="204"/>
      <c r="B21" s="40" t="s">
        <v>297</v>
      </c>
      <c r="C21" s="41" t="s">
        <v>301</v>
      </c>
      <c r="D21" s="41"/>
      <c r="E21" s="41"/>
      <c r="F21" s="85"/>
      <c r="G21" s="85"/>
      <c r="H21" s="85"/>
      <c r="I21" s="106"/>
      <c r="J21" s="152"/>
      <c r="K21" s="153"/>
      <c r="L21" s="153"/>
      <c r="M21" s="100"/>
      <c r="N21" s="167"/>
      <c r="O21" s="155"/>
      <c r="P21" s="155"/>
      <c r="Q21" s="102"/>
    </row>
    <row r="22" spans="1:17" ht="12.75" customHeight="1" x14ac:dyDescent="0.3">
      <c r="A22" s="204" t="s">
        <v>150</v>
      </c>
      <c r="B22" s="40" t="s">
        <v>264</v>
      </c>
      <c r="C22" s="41" t="s">
        <v>151</v>
      </c>
      <c r="D22" s="41" t="s">
        <v>21</v>
      </c>
      <c r="E22" s="41"/>
      <c r="F22" s="85">
        <f t="shared" si="1"/>
        <v>0</v>
      </c>
      <c r="G22" s="85">
        <f t="shared" si="2"/>
        <v>0</v>
      </c>
      <c r="H22" s="85">
        <f t="shared" si="3"/>
        <v>0</v>
      </c>
      <c r="I22" s="106">
        <f t="shared" si="4"/>
        <v>0</v>
      </c>
      <c r="J22" s="152"/>
      <c r="K22" s="153"/>
      <c r="L22" s="153"/>
      <c r="M22" s="100"/>
      <c r="N22" s="167"/>
      <c r="O22" s="155"/>
      <c r="P22" s="155"/>
      <c r="Q22" s="102"/>
    </row>
    <row r="23" spans="1:17" ht="12.75" customHeight="1" x14ac:dyDescent="0.3">
      <c r="A23" s="204" t="s">
        <v>152</v>
      </c>
      <c r="B23" s="54" t="s">
        <v>265</v>
      </c>
      <c r="C23" s="41" t="s">
        <v>153</v>
      </c>
      <c r="D23" s="41" t="s">
        <v>21</v>
      </c>
      <c r="E23" s="41"/>
      <c r="F23" s="85">
        <f t="shared" si="1"/>
        <v>0</v>
      </c>
      <c r="G23" s="85">
        <f t="shared" si="2"/>
        <v>0</v>
      </c>
      <c r="H23" s="85">
        <f t="shared" si="3"/>
        <v>0</v>
      </c>
      <c r="I23" s="106">
        <f t="shared" si="4"/>
        <v>0</v>
      </c>
      <c r="J23" s="152"/>
      <c r="K23" s="153"/>
      <c r="L23" s="153"/>
      <c r="M23" s="100"/>
      <c r="N23" s="167"/>
      <c r="O23" s="155"/>
      <c r="P23" s="155"/>
      <c r="Q23" s="102"/>
    </row>
    <row r="24" spans="1:17" ht="12.75" customHeight="1" x14ac:dyDescent="0.3">
      <c r="A24" s="204"/>
      <c r="B24" s="40" t="s">
        <v>297</v>
      </c>
      <c r="C24" s="41" t="s">
        <v>302</v>
      </c>
      <c r="D24" s="41"/>
      <c r="E24" s="41"/>
      <c r="F24" s="85"/>
      <c r="G24" s="85"/>
      <c r="H24" s="85"/>
      <c r="I24" s="106"/>
      <c r="J24" s="152"/>
      <c r="K24" s="153"/>
      <c r="L24" s="153"/>
      <c r="M24" s="100"/>
      <c r="N24" s="167"/>
      <c r="O24" s="155"/>
      <c r="P24" s="155"/>
      <c r="Q24" s="102"/>
    </row>
    <row r="25" spans="1:17" ht="11.25" customHeight="1" x14ac:dyDescent="0.3">
      <c r="A25" s="204" t="s">
        <v>154</v>
      </c>
      <c r="B25" s="54" t="s">
        <v>155</v>
      </c>
      <c r="C25" s="41" t="s">
        <v>156</v>
      </c>
      <c r="D25" s="41" t="s">
        <v>21</v>
      </c>
      <c r="E25" s="41"/>
      <c r="F25" s="85">
        <f t="shared" si="1"/>
        <v>0</v>
      </c>
      <c r="G25" s="85">
        <f t="shared" si="2"/>
        <v>0</v>
      </c>
      <c r="H25" s="85">
        <f t="shared" si="3"/>
        <v>0</v>
      </c>
      <c r="I25" s="106">
        <f t="shared" si="4"/>
        <v>0</v>
      </c>
      <c r="J25" s="152"/>
      <c r="K25" s="153"/>
      <c r="L25" s="153"/>
      <c r="M25" s="100"/>
      <c r="N25" s="167"/>
      <c r="O25" s="155"/>
      <c r="P25" s="155"/>
      <c r="Q25" s="102"/>
    </row>
    <row r="26" spans="1:17" ht="24" customHeight="1" x14ac:dyDescent="0.3">
      <c r="A26" s="204" t="s">
        <v>157</v>
      </c>
      <c r="B26" s="40" t="s">
        <v>141</v>
      </c>
      <c r="C26" s="41" t="s">
        <v>158</v>
      </c>
      <c r="D26" s="41" t="s">
        <v>21</v>
      </c>
      <c r="E26" s="41"/>
      <c r="F26" s="85">
        <f t="shared" si="1"/>
        <v>0</v>
      </c>
      <c r="G26" s="85">
        <f t="shared" si="2"/>
        <v>0</v>
      </c>
      <c r="H26" s="85">
        <f t="shared" si="3"/>
        <v>0</v>
      </c>
      <c r="I26" s="106">
        <f t="shared" si="4"/>
        <v>0</v>
      </c>
      <c r="J26" s="152"/>
      <c r="K26" s="153"/>
      <c r="L26" s="153"/>
      <c r="M26" s="100"/>
      <c r="N26" s="167"/>
      <c r="O26" s="155"/>
      <c r="P26" s="155"/>
      <c r="Q26" s="102"/>
    </row>
    <row r="27" spans="1:17" ht="12.75" customHeight="1" x14ac:dyDescent="0.3">
      <c r="A27" s="204" t="s">
        <v>159</v>
      </c>
      <c r="B27" s="40" t="s">
        <v>264</v>
      </c>
      <c r="C27" s="41" t="s">
        <v>160</v>
      </c>
      <c r="D27" s="41" t="s">
        <v>21</v>
      </c>
      <c r="E27" s="41"/>
      <c r="F27" s="85">
        <f t="shared" si="1"/>
        <v>0</v>
      </c>
      <c r="G27" s="85">
        <f t="shared" si="2"/>
        <v>0</v>
      </c>
      <c r="H27" s="85">
        <f t="shared" si="3"/>
        <v>0</v>
      </c>
      <c r="I27" s="106">
        <f t="shared" si="4"/>
        <v>0</v>
      </c>
      <c r="J27" s="152"/>
      <c r="K27" s="153"/>
      <c r="L27" s="153"/>
      <c r="M27" s="100"/>
      <c r="N27" s="167"/>
      <c r="O27" s="155"/>
      <c r="P27" s="155"/>
      <c r="Q27" s="102"/>
    </row>
    <row r="28" spans="1:17" ht="12" customHeight="1" x14ac:dyDescent="0.3">
      <c r="A28" s="204" t="s">
        <v>161</v>
      </c>
      <c r="B28" s="54" t="s">
        <v>162</v>
      </c>
      <c r="C28" s="41" t="s">
        <v>163</v>
      </c>
      <c r="D28" s="41" t="s">
        <v>21</v>
      </c>
      <c r="E28" s="41"/>
      <c r="F28" s="85">
        <f t="shared" ref="F28:F35" si="7">J28+N28</f>
        <v>0</v>
      </c>
      <c r="G28" s="85">
        <f t="shared" ref="G28:G35" si="8">K28+O28</f>
        <v>0</v>
      </c>
      <c r="H28" s="85">
        <f t="shared" ref="H28:H35" si="9">L28+P28</f>
        <v>0</v>
      </c>
      <c r="I28" s="106">
        <f t="shared" ref="I28:I35" si="10">M28+Q28</f>
        <v>0</v>
      </c>
      <c r="J28" s="152"/>
      <c r="K28" s="153"/>
      <c r="L28" s="153"/>
      <c r="M28" s="100"/>
      <c r="N28" s="167"/>
      <c r="O28" s="155"/>
      <c r="P28" s="155"/>
      <c r="Q28" s="102"/>
    </row>
    <row r="29" spans="1:17" ht="24" customHeight="1" x14ac:dyDescent="0.3">
      <c r="A29" s="204" t="s">
        <v>164</v>
      </c>
      <c r="B29" s="40" t="s">
        <v>141</v>
      </c>
      <c r="C29" s="41" t="s">
        <v>165</v>
      </c>
      <c r="D29" s="41" t="s">
        <v>21</v>
      </c>
      <c r="E29" s="41"/>
      <c r="F29" s="85">
        <f t="shared" si="7"/>
        <v>0</v>
      </c>
      <c r="G29" s="85">
        <f t="shared" si="8"/>
        <v>0</v>
      </c>
      <c r="H29" s="85">
        <f t="shared" si="9"/>
        <v>0</v>
      </c>
      <c r="I29" s="106">
        <f t="shared" si="10"/>
        <v>0</v>
      </c>
      <c r="J29" s="152"/>
      <c r="K29" s="153"/>
      <c r="L29" s="153"/>
      <c r="M29" s="100"/>
      <c r="N29" s="167"/>
      <c r="O29" s="155"/>
      <c r="P29" s="155"/>
      <c r="Q29" s="102"/>
    </row>
    <row r="30" spans="1:17" ht="24" customHeight="1" x14ac:dyDescent="0.3">
      <c r="A30" s="204"/>
      <c r="B30" s="40" t="s">
        <v>297</v>
      </c>
      <c r="C30" s="41" t="s">
        <v>303</v>
      </c>
      <c r="D30" s="41"/>
      <c r="E30" s="41"/>
      <c r="F30" s="85"/>
      <c r="G30" s="85"/>
      <c r="H30" s="85"/>
      <c r="I30" s="106"/>
      <c r="J30" s="152"/>
      <c r="K30" s="153"/>
      <c r="L30" s="153"/>
      <c r="M30" s="100"/>
      <c r="N30" s="167"/>
      <c r="O30" s="155"/>
      <c r="P30" s="155"/>
      <c r="Q30" s="102"/>
    </row>
    <row r="31" spans="1:17" ht="11.25" customHeight="1" x14ac:dyDescent="0.3">
      <c r="A31" s="204" t="s">
        <v>166</v>
      </c>
      <c r="B31" s="40" t="s">
        <v>167</v>
      </c>
      <c r="C31" s="41" t="s">
        <v>168</v>
      </c>
      <c r="D31" s="41" t="s">
        <v>21</v>
      </c>
      <c r="E31" s="41"/>
      <c r="F31" s="85">
        <f t="shared" si="7"/>
        <v>0</v>
      </c>
      <c r="G31" s="85">
        <f t="shared" si="8"/>
        <v>0</v>
      </c>
      <c r="H31" s="85">
        <f t="shared" si="9"/>
        <v>0</v>
      </c>
      <c r="I31" s="106">
        <f t="shared" si="10"/>
        <v>0</v>
      </c>
      <c r="J31" s="152"/>
      <c r="K31" s="153"/>
      <c r="L31" s="153"/>
      <c r="M31" s="100"/>
      <c r="N31" s="167"/>
      <c r="O31" s="155"/>
      <c r="P31" s="155"/>
      <c r="Q31" s="102"/>
    </row>
    <row r="32" spans="1:17" ht="42" customHeight="1" x14ac:dyDescent="0.3">
      <c r="A32" s="204" t="s">
        <v>8</v>
      </c>
      <c r="B32" s="62" t="s">
        <v>266</v>
      </c>
      <c r="C32" s="41" t="s">
        <v>169</v>
      </c>
      <c r="D32" s="41" t="s">
        <v>21</v>
      </c>
      <c r="E32" s="41" t="s">
        <v>102</v>
      </c>
      <c r="F32" s="85">
        <f t="shared" si="7"/>
        <v>22800191</v>
      </c>
      <c r="G32" s="85">
        <f t="shared" si="8"/>
        <v>0</v>
      </c>
      <c r="H32" s="85">
        <f t="shared" si="9"/>
        <v>0</v>
      </c>
      <c r="I32" s="106">
        <f t="shared" si="10"/>
        <v>0</v>
      </c>
      <c r="J32" s="152">
        <f>J15</f>
        <v>20039761</v>
      </c>
      <c r="K32" s="152">
        <f t="shared" ref="K32:N32" si="11">K15</f>
        <v>0</v>
      </c>
      <c r="L32" s="152">
        <f t="shared" si="11"/>
        <v>0</v>
      </c>
      <c r="M32" s="152">
        <f t="shared" si="11"/>
        <v>0</v>
      </c>
      <c r="N32" s="152">
        <f t="shared" si="11"/>
        <v>2760430</v>
      </c>
      <c r="O32" s="155"/>
      <c r="P32" s="155"/>
      <c r="Q32" s="102"/>
    </row>
    <row r="33" spans="1:17" ht="11.25" customHeight="1" x14ac:dyDescent="0.3">
      <c r="A33" s="205"/>
      <c r="B33" s="55" t="s">
        <v>170</v>
      </c>
      <c r="C33" s="41" t="s">
        <v>171</v>
      </c>
      <c r="D33" s="41"/>
      <c r="E33" s="41"/>
      <c r="F33" s="85">
        <f t="shared" si="7"/>
        <v>0</v>
      </c>
      <c r="G33" s="85">
        <f t="shared" si="8"/>
        <v>0</v>
      </c>
      <c r="H33" s="85">
        <f t="shared" si="9"/>
        <v>0</v>
      </c>
      <c r="I33" s="106">
        <f t="shared" si="10"/>
        <v>0</v>
      </c>
      <c r="J33" s="179"/>
      <c r="K33" s="177"/>
      <c r="L33" s="177"/>
      <c r="M33" s="180"/>
      <c r="N33" s="184"/>
      <c r="O33" s="178"/>
      <c r="P33" s="178"/>
      <c r="Q33" s="221"/>
    </row>
    <row r="34" spans="1:17" ht="24" customHeight="1" x14ac:dyDescent="0.3">
      <c r="A34" s="204" t="s">
        <v>9</v>
      </c>
      <c r="B34" s="62" t="s">
        <v>172</v>
      </c>
      <c r="C34" s="41" t="s">
        <v>173</v>
      </c>
      <c r="D34" s="41" t="s">
        <v>21</v>
      </c>
      <c r="E34" s="41"/>
      <c r="F34" s="85">
        <f t="shared" si="7"/>
        <v>0</v>
      </c>
      <c r="G34" s="85">
        <f t="shared" si="8"/>
        <v>0</v>
      </c>
      <c r="H34" s="85">
        <f t="shared" si="9"/>
        <v>0</v>
      </c>
      <c r="I34" s="106">
        <f t="shared" si="10"/>
        <v>0</v>
      </c>
      <c r="J34" s="152"/>
      <c r="K34" s="153"/>
      <c r="L34" s="153"/>
      <c r="M34" s="100"/>
      <c r="N34" s="167"/>
      <c r="O34" s="155"/>
      <c r="P34" s="155"/>
      <c r="Q34" s="102"/>
    </row>
    <row r="35" spans="1:17" ht="11.25" customHeight="1" thickBot="1" x14ac:dyDescent="0.35">
      <c r="A35" s="206"/>
      <c r="B35" s="207" t="s">
        <v>170</v>
      </c>
      <c r="C35" s="138" t="s">
        <v>174</v>
      </c>
      <c r="D35" s="138"/>
      <c r="E35" s="138"/>
      <c r="F35" s="121">
        <f t="shared" si="7"/>
        <v>0</v>
      </c>
      <c r="G35" s="121">
        <f t="shared" si="8"/>
        <v>0</v>
      </c>
      <c r="H35" s="121">
        <f t="shared" si="9"/>
        <v>0</v>
      </c>
      <c r="I35" s="208">
        <f t="shared" si="10"/>
        <v>0</v>
      </c>
      <c r="J35" s="181"/>
      <c r="K35" s="182"/>
      <c r="L35" s="182"/>
      <c r="M35" s="183"/>
      <c r="N35" s="185"/>
      <c r="O35" s="186"/>
      <c r="P35" s="186"/>
      <c r="Q35" s="189"/>
    </row>
    <row r="37" spans="1:17" x14ac:dyDescent="0.25">
      <c r="D37" s="9"/>
      <c r="E37" s="9"/>
    </row>
    <row r="38" spans="1:17" x14ac:dyDescent="0.25">
      <c r="C38" s="440"/>
      <c r="D38" s="441"/>
      <c r="E38" s="37"/>
      <c r="F38" s="70"/>
      <c r="G38" s="442"/>
      <c r="H38" s="443"/>
      <c r="I38" s="443"/>
      <c r="J38" s="11"/>
      <c r="K38" s="433"/>
      <c r="L38" s="434"/>
      <c r="M38" s="434"/>
      <c r="N38" s="11"/>
      <c r="O38" s="433"/>
      <c r="P38" s="434"/>
      <c r="Q38" s="434"/>
    </row>
    <row r="39" spans="1:17" s="1" customFormat="1" ht="8" x14ac:dyDescent="0.2">
      <c r="A39" s="66"/>
      <c r="B39" s="66"/>
      <c r="C39" s="444"/>
      <c r="D39" s="444"/>
      <c r="E39" s="68"/>
      <c r="F39" s="71"/>
      <c r="G39" s="72"/>
      <c r="H39" s="72"/>
      <c r="I39" s="72"/>
      <c r="J39" s="8"/>
      <c r="N39" s="8"/>
    </row>
    <row r="40" spans="1:17" s="1" customFormat="1" ht="8" x14ac:dyDescent="0.2">
      <c r="A40" s="66"/>
      <c r="B40" s="66"/>
      <c r="C40" s="68"/>
      <c r="D40" s="66"/>
      <c r="E40" s="66"/>
      <c r="F40" s="72"/>
      <c r="G40" s="72"/>
      <c r="H40" s="72"/>
      <c r="I40" s="72"/>
    </row>
    <row r="41" spans="1:17" x14ac:dyDescent="0.25">
      <c r="C41" s="440"/>
      <c r="D41" s="441"/>
      <c r="E41" s="37"/>
      <c r="F41" s="70"/>
      <c r="G41" s="442"/>
      <c r="H41" s="443"/>
      <c r="I41" s="443"/>
      <c r="J41" s="11"/>
      <c r="K41" s="433"/>
      <c r="L41" s="434"/>
      <c r="M41" s="434"/>
      <c r="N41" s="11"/>
      <c r="O41" s="433"/>
      <c r="P41" s="434"/>
      <c r="Q41" s="434"/>
    </row>
    <row r="42" spans="1:17" s="1" customFormat="1" ht="8" x14ac:dyDescent="0.2">
      <c r="A42" s="66"/>
      <c r="B42" s="66"/>
      <c r="C42" s="444"/>
      <c r="D42" s="444"/>
      <c r="E42" s="68"/>
      <c r="F42" s="73"/>
      <c r="G42" s="449"/>
      <c r="H42" s="449"/>
      <c r="I42" s="449"/>
      <c r="J42" s="34"/>
      <c r="K42" s="350"/>
      <c r="L42" s="350"/>
      <c r="M42" s="350"/>
      <c r="N42" s="34"/>
      <c r="O42" s="350"/>
      <c r="P42" s="350"/>
      <c r="Q42" s="350"/>
    </row>
    <row r="43" spans="1:17" s="1" customFormat="1" ht="8" x14ac:dyDescent="0.2">
      <c r="A43" s="66"/>
      <c r="B43" s="66"/>
      <c r="C43" s="68"/>
      <c r="D43" s="66"/>
      <c r="E43" s="66"/>
      <c r="F43" s="72"/>
      <c r="G43" s="72"/>
      <c r="H43" s="72"/>
      <c r="I43" s="72"/>
    </row>
    <row r="44" spans="1:17" x14ac:dyDescent="0.25">
      <c r="B44" s="452"/>
      <c r="C44" s="452"/>
    </row>
    <row r="45" spans="1:17" s="10" customFormat="1" ht="21.75" customHeight="1" x14ac:dyDescent="0.2">
      <c r="A45" s="373" t="s">
        <v>304</v>
      </c>
      <c r="B45" s="373"/>
      <c r="C45" s="373"/>
      <c r="D45" s="373"/>
      <c r="E45" s="373"/>
      <c r="F45" s="373"/>
      <c r="G45" s="373"/>
      <c r="H45" s="373"/>
      <c r="I45" s="373"/>
    </row>
    <row r="46" spans="1:17" s="6" customFormat="1" ht="61.5" customHeight="1" x14ac:dyDescent="0.2">
      <c r="A46" s="373" t="s">
        <v>305</v>
      </c>
      <c r="B46" s="373"/>
      <c r="C46" s="373"/>
      <c r="D46" s="373"/>
      <c r="E46" s="373"/>
      <c r="F46" s="373"/>
      <c r="G46" s="373"/>
      <c r="H46" s="373"/>
      <c r="I46" s="373"/>
    </row>
    <row r="47" spans="1:17" s="6" customFormat="1" ht="47.25" customHeight="1" x14ac:dyDescent="0.2">
      <c r="A47" s="450" t="s">
        <v>193</v>
      </c>
      <c r="B47" s="451"/>
      <c r="C47" s="451"/>
      <c r="D47" s="451"/>
      <c r="E47" s="451"/>
      <c r="F47" s="451"/>
      <c r="G47" s="451"/>
      <c r="H47" s="451"/>
      <c r="I47" s="451"/>
    </row>
    <row r="48" spans="1:17" s="6" customFormat="1" ht="24" customHeight="1" x14ac:dyDescent="0.2">
      <c r="A48" s="447" t="s">
        <v>194</v>
      </c>
      <c r="B48" s="447"/>
      <c r="C48" s="447"/>
      <c r="D48" s="447"/>
      <c r="E48" s="447"/>
      <c r="F48" s="447"/>
      <c r="G48" s="447"/>
      <c r="H48" s="447"/>
      <c r="I48" s="447"/>
    </row>
    <row r="49" spans="1:9" s="6" customFormat="1" ht="16.5" customHeight="1" x14ac:dyDescent="0.2">
      <c r="A49" s="58" t="s">
        <v>195</v>
      </c>
      <c r="B49" s="59"/>
      <c r="C49" s="59"/>
      <c r="D49" s="59"/>
      <c r="E49" s="59"/>
      <c r="F49" s="59"/>
      <c r="G49" s="59"/>
      <c r="H49" s="59"/>
      <c r="I49" s="59"/>
    </row>
    <row r="50" spans="1:9" s="6" customFormat="1" ht="13.5" customHeight="1" x14ac:dyDescent="0.2">
      <c r="A50" s="58" t="s">
        <v>196</v>
      </c>
      <c r="B50" s="59"/>
      <c r="C50" s="59"/>
      <c r="D50" s="59"/>
      <c r="E50" s="59"/>
      <c r="F50" s="59"/>
      <c r="G50" s="59"/>
      <c r="H50" s="59"/>
      <c r="I50" s="59"/>
    </row>
    <row r="51" spans="1:9" s="6" customFormat="1" ht="11" x14ac:dyDescent="0.2">
      <c r="A51" s="58" t="s">
        <v>197</v>
      </c>
      <c r="B51" s="59"/>
      <c r="C51" s="59"/>
      <c r="D51" s="59"/>
      <c r="E51" s="59"/>
      <c r="F51" s="59"/>
      <c r="G51" s="59"/>
      <c r="H51" s="59"/>
      <c r="I51" s="59"/>
    </row>
    <row r="52" spans="1:9" s="36" customFormat="1" ht="22.5" customHeight="1" x14ac:dyDescent="0.25">
      <c r="A52" s="447" t="s">
        <v>198</v>
      </c>
      <c r="B52" s="448"/>
      <c r="C52" s="448"/>
      <c r="D52" s="448"/>
      <c r="E52" s="448"/>
      <c r="F52" s="448"/>
      <c r="G52" s="448"/>
      <c r="H52" s="448"/>
      <c r="I52" s="448"/>
    </row>
  </sheetData>
  <mergeCells count="32">
    <mergeCell ref="A48:I48"/>
    <mergeCell ref="A52:I52"/>
    <mergeCell ref="C41:D41"/>
    <mergeCell ref="G41:I41"/>
    <mergeCell ref="C42:D42"/>
    <mergeCell ref="G42:I42"/>
    <mergeCell ref="A47:I47"/>
    <mergeCell ref="B44:C44"/>
    <mergeCell ref="A45:I45"/>
    <mergeCell ref="A46:I46"/>
    <mergeCell ref="C39:D39"/>
    <mergeCell ref="A4:A6"/>
    <mergeCell ref="B4:B6"/>
    <mergeCell ref="C4:C6"/>
    <mergeCell ref="D4:D6"/>
    <mergeCell ref="A1:N1"/>
    <mergeCell ref="A2:N2"/>
    <mergeCell ref="J4:M4"/>
    <mergeCell ref="M5:M6"/>
    <mergeCell ref="K38:M38"/>
    <mergeCell ref="N4:Q4"/>
    <mergeCell ref="Q5:Q6"/>
    <mergeCell ref="C38:D38"/>
    <mergeCell ref="G38:I38"/>
    <mergeCell ref="F4:I4"/>
    <mergeCell ref="I5:I6"/>
    <mergeCell ref="E4:E6"/>
    <mergeCell ref="K41:M41"/>
    <mergeCell ref="K42:M42"/>
    <mergeCell ref="O38:Q38"/>
    <mergeCell ref="O41:Q41"/>
    <mergeCell ref="O42:Q42"/>
  </mergeCells>
  <pageMargins left="0.59055118110236227" right="0.51181102362204722" top="0.78740157480314965" bottom="0.31496062992125984" header="0.19685039370078741" footer="0.19685039370078741"/>
  <pageSetup paperSize="9" scale="90" orientation="landscape" r:id="rId1"/>
  <headerFooter alignWithMargins="0">
    <oddHeader xml:space="preserve">&amp;R&amp;"Times New Roman,обычный"&amp;7
</oddHeader>
  </headerFooter>
  <rowBreaks count="1" manualBreakCount="1">
    <brk id="25" max="1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EK52"/>
  <sheetViews>
    <sheetView view="pageBreakPreview" zoomScale="75" zoomScaleNormal="68" zoomScaleSheetLayoutView="75" workbookViewId="0">
      <selection activeCell="N9" sqref="N9"/>
    </sheetView>
  </sheetViews>
  <sheetFormatPr defaultColWidth="0.6328125" defaultRowHeight="10.5" x14ac:dyDescent="0.25"/>
  <cols>
    <col min="1" max="1" width="8.54296875" style="39" customWidth="1"/>
    <col min="2" max="2" width="63.453125" style="39" bestFit="1" customWidth="1"/>
    <col min="3" max="3" width="8.54296875" style="39" customWidth="1"/>
    <col min="4" max="4" width="6.54296875" style="39" customWidth="1"/>
    <col min="5" max="5" width="11.54296875" style="39" customWidth="1"/>
    <col min="6" max="6" width="14.36328125" style="60" customWidth="1"/>
    <col min="7" max="7" width="9.6328125" style="60" customWidth="1"/>
    <col min="8" max="8" width="10.6328125" style="60" customWidth="1"/>
    <col min="9" max="9" width="12.453125" style="60" customWidth="1"/>
    <col min="10" max="10" width="15.6328125" style="36" bestFit="1" customWidth="1"/>
    <col min="11" max="11" width="9.6328125" style="36" hidden="1" customWidth="1"/>
    <col min="12" max="13" width="2" style="36" customWidth="1"/>
    <col min="14" max="14" width="17" style="36" customWidth="1"/>
    <col min="15" max="15" width="9.6328125" style="36" hidden="1" customWidth="1"/>
    <col min="16" max="16" width="10.6328125" style="36" hidden="1" customWidth="1"/>
    <col min="17" max="18" width="0.453125" style="36" customWidth="1"/>
    <col min="19" max="19" width="16.54296875" style="36" customWidth="1"/>
    <col min="20" max="20" width="9.6328125" style="36" hidden="1" customWidth="1"/>
    <col min="21" max="21" width="10.6328125" style="36" hidden="1" customWidth="1"/>
    <col min="22" max="22" width="12.453125" style="36" hidden="1" customWidth="1"/>
    <col min="23" max="23" width="15.36328125" style="36" customWidth="1"/>
    <col min="24" max="24" width="12.453125" style="36" customWidth="1"/>
    <col min="25" max="25" width="10.54296875" style="36" customWidth="1"/>
    <col min="26" max="26" width="9.6328125" style="36" customWidth="1"/>
    <col min="27" max="27" width="10.6328125" style="36" customWidth="1"/>
    <col min="28" max="28" width="12.453125" style="36" customWidth="1"/>
    <col min="29" max="141" width="0.6328125" style="36"/>
    <col min="142" max="16384" width="0.6328125" style="3"/>
  </cols>
  <sheetData>
    <row r="1" spans="1:28" ht="13" x14ac:dyDescent="0.3">
      <c r="A1" s="374" t="s">
        <v>238</v>
      </c>
      <c r="B1" s="374"/>
      <c r="C1" s="374"/>
      <c r="D1" s="374"/>
      <c r="E1" s="374"/>
      <c r="F1" s="374"/>
      <c r="G1" s="374"/>
      <c r="H1" s="374"/>
      <c r="I1" s="374"/>
      <c r="J1" s="80"/>
      <c r="K1" s="80"/>
      <c r="L1" s="80"/>
      <c r="M1" s="80"/>
      <c r="N1" s="80"/>
      <c r="O1" s="80"/>
      <c r="P1" s="80"/>
      <c r="Q1" s="80"/>
      <c r="R1" s="80"/>
    </row>
    <row r="2" spans="1:28" s="7" customFormat="1" ht="13.5" customHeight="1" x14ac:dyDescent="0.3">
      <c r="A2" s="77"/>
      <c r="B2" s="374" t="s">
        <v>311</v>
      </c>
      <c r="C2" s="374"/>
      <c r="D2" s="374"/>
      <c r="E2" s="374"/>
      <c r="F2" s="374"/>
      <c r="G2" s="374"/>
      <c r="H2" s="374"/>
      <c r="I2" s="374"/>
      <c r="J2" s="86"/>
      <c r="K2" s="86"/>
      <c r="L2" s="86"/>
      <c r="M2" s="86"/>
      <c r="N2" s="86"/>
      <c r="O2" s="86"/>
      <c r="P2" s="86"/>
      <c r="Q2" s="86"/>
      <c r="R2" s="86"/>
    </row>
    <row r="3" spans="1:28" ht="13.5" thickBot="1" x14ac:dyDescent="0.35">
      <c r="A3" s="76"/>
      <c r="B3" s="76"/>
      <c r="C3" s="76"/>
      <c r="D3" s="76"/>
      <c r="E3" s="76"/>
      <c r="F3" s="77"/>
      <c r="G3" s="77"/>
      <c r="H3" s="77"/>
      <c r="I3" s="77"/>
      <c r="J3" s="80"/>
      <c r="K3" s="80"/>
      <c r="L3" s="80"/>
      <c r="M3" s="80"/>
      <c r="N3" s="80"/>
      <c r="O3" s="80"/>
      <c r="P3" s="80"/>
      <c r="Q3" s="80"/>
      <c r="R3" s="80"/>
    </row>
    <row r="4" spans="1:28" ht="11.25" customHeight="1" x14ac:dyDescent="0.25">
      <c r="A4" s="445" t="s">
        <v>122</v>
      </c>
      <c r="B4" s="420" t="s">
        <v>0</v>
      </c>
      <c r="C4" s="387" t="s">
        <v>123</v>
      </c>
      <c r="D4" s="387" t="s">
        <v>124</v>
      </c>
      <c r="E4" s="387" t="s">
        <v>310</v>
      </c>
      <c r="F4" s="392" t="s">
        <v>6</v>
      </c>
      <c r="G4" s="392"/>
      <c r="H4" s="392"/>
      <c r="I4" s="381"/>
      <c r="J4" s="398" t="s">
        <v>268</v>
      </c>
      <c r="K4" s="399"/>
      <c r="L4" s="399"/>
      <c r="M4" s="435"/>
      <c r="N4" s="437" t="s">
        <v>376</v>
      </c>
      <c r="O4" s="438"/>
      <c r="P4" s="438"/>
      <c r="Q4" s="453"/>
      <c r="R4" s="280"/>
      <c r="S4" s="398" t="s">
        <v>375</v>
      </c>
      <c r="T4" s="399"/>
      <c r="U4" s="399"/>
      <c r="V4" s="399"/>
      <c r="W4" s="283" t="s">
        <v>432</v>
      </c>
      <c r="X4" s="283"/>
      <c r="Y4" s="438" t="s">
        <v>270</v>
      </c>
      <c r="Z4" s="438"/>
      <c r="AA4" s="438"/>
      <c r="AB4" s="439"/>
    </row>
    <row r="5" spans="1:28" ht="11.25" customHeight="1" x14ac:dyDescent="0.3">
      <c r="A5" s="446"/>
      <c r="B5" s="356"/>
      <c r="C5" s="357"/>
      <c r="D5" s="357"/>
      <c r="E5" s="357"/>
      <c r="F5" s="87" t="s">
        <v>402</v>
      </c>
      <c r="G5" s="87" t="s">
        <v>403</v>
      </c>
      <c r="H5" s="87" t="s">
        <v>449</v>
      </c>
      <c r="I5" s="393" t="s">
        <v>5</v>
      </c>
      <c r="J5" s="162" t="s">
        <v>404</v>
      </c>
      <c r="K5" s="145" t="s">
        <v>308</v>
      </c>
      <c r="L5" s="145" t="s">
        <v>308</v>
      </c>
      <c r="M5" s="436" t="s">
        <v>5</v>
      </c>
      <c r="N5" s="165" t="s">
        <v>404</v>
      </c>
      <c r="O5" s="163" t="s">
        <v>404</v>
      </c>
      <c r="P5" s="163" t="s">
        <v>405</v>
      </c>
      <c r="Q5" s="454" t="s">
        <v>5</v>
      </c>
      <c r="R5" s="290"/>
      <c r="S5" s="162" t="s">
        <v>404</v>
      </c>
      <c r="T5" s="145" t="s">
        <v>404</v>
      </c>
      <c r="U5" s="145" t="s">
        <v>405</v>
      </c>
      <c r="V5" s="372" t="s">
        <v>5</v>
      </c>
      <c r="W5" s="281"/>
      <c r="X5" s="281"/>
      <c r="Y5" s="163" t="s">
        <v>377</v>
      </c>
      <c r="Z5" s="163" t="s">
        <v>404</v>
      </c>
      <c r="AA5" s="163" t="s">
        <v>405</v>
      </c>
      <c r="AB5" s="400" t="s">
        <v>5</v>
      </c>
    </row>
    <row r="6" spans="1:28" ht="39" customHeight="1" x14ac:dyDescent="0.25">
      <c r="A6" s="446"/>
      <c r="B6" s="356"/>
      <c r="C6" s="357"/>
      <c r="D6" s="357"/>
      <c r="E6" s="357"/>
      <c r="F6" s="88" t="s">
        <v>125</v>
      </c>
      <c r="G6" s="88" t="s">
        <v>126</v>
      </c>
      <c r="H6" s="88" t="s">
        <v>127</v>
      </c>
      <c r="I6" s="393"/>
      <c r="J6" s="169" t="s">
        <v>125</v>
      </c>
      <c r="K6" s="147" t="s">
        <v>126</v>
      </c>
      <c r="L6" s="147" t="s">
        <v>127</v>
      </c>
      <c r="M6" s="436"/>
      <c r="N6" s="166" t="s">
        <v>125</v>
      </c>
      <c r="O6" s="164" t="s">
        <v>126</v>
      </c>
      <c r="P6" s="164" t="s">
        <v>127</v>
      </c>
      <c r="Q6" s="454"/>
      <c r="R6" s="290"/>
      <c r="S6" s="169" t="s">
        <v>125</v>
      </c>
      <c r="T6" s="147" t="s">
        <v>126</v>
      </c>
      <c r="U6" s="147" t="s">
        <v>127</v>
      </c>
      <c r="V6" s="372"/>
      <c r="W6" s="281"/>
      <c r="X6" s="281"/>
      <c r="Y6" s="164" t="s">
        <v>125</v>
      </c>
      <c r="Z6" s="164" t="s">
        <v>126</v>
      </c>
      <c r="AA6" s="164" t="s">
        <v>127</v>
      </c>
      <c r="AB6" s="400"/>
    </row>
    <row r="7" spans="1:28" ht="13.5" thickBot="1" x14ac:dyDescent="0.3">
      <c r="A7" s="202" t="s">
        <v>7</v>
      </c>
      <c r="B7" s="50" t="s">
        <v>8</v>
      </c>
      <c r="C7" s="50" t="s">
        <v>9</v>
      </c>
      <c r="D7" s="50" t="s">
        <v>10</v>
      </c>
      <c r="E7" s="50" t="s">
        <v>294</v>
      </c>
      <c r="F7" s="89" t="s">
        <v>11</v>
      </c>
      <c r="G7" s="89" t="s">
        <v>12</v>
      </c>
      <c r="H7" s="89" t="s">
        <v>13</v>
      </c>
      <c r="I7" s="107" t="s">
        <v>14</v>
      </c>
      <c r="J7" s="170" t="s">
        <v>11</v>
      </c>
      <c r="K7" s="149" t="s">
        <v>12</v>
      </c>
      <c r="L7" s="149" t="s">
        <v>13</v>
      </c>
      <c r="M7" s="171" t="s">
        <v>14</v>
      </c>
      <c r="N7" s="172" t="s">
        <v>11</v>
      </c>
      <c r="O7" s="173" t="s">
        <v>12</v>
      </c>
      <c r="P7" s="173" t="s">
        <v>13</v>
      </c>
      <c r="Q7" s="95" t="s">
        <v>14</v>
      </c>
      <c r="R7" s="150"/>
      <c r="S7" s="195" t="s">
        <v>11</v>
      </c>
      <c r="T7" s="196" t="s">
        <v>12</v>
      </c>
      <c r="U7" s="196" t="s">
        <v>13</v>
      </c>
      <c r="V7" s="196" t="s">
        <v>14</v>
      </c>
      <c r="W7" s="196"/>
      <c r="X7" s="196"/>
      <c r="Y7" s="190" t="s">
        <v>11</v>
      </c>
      <c r="Z7" s="190" t="s">
        <v>12</v>
      </c>
      <c r="AA7" s="190" t="s">
        <v>13</v>
      </c>
      <c r="AB7" s="191" t="s">
        <v>14</v>
      </c>
    </row>
    <row r="8" spans="1:28" ht="16.399999999999999" customHeight="1" x14ac:dyDescent="0.3">
      <c r="A8" s="203">
        <v>1</v>
      </c>
      <c r="B8" s="52" t="s">
        <v>259</v>
      </c>
      <c r="C8" s="44" t="s">
        <v>128</v>
      </c>
      <c r="D8" s="41" t="s">
        <v>21</v>
      </c>
      <c r="E8" s="44"/>
      <c r="F8" s="85">
        <f>J8+N8+S8+Y8+W8</f>
        <v>3837566</v>
      </c>
      <c r="G8" s="85">
        <f>K8+O8+T8+Z8</f>
        <v>0</v>
      </c>
      <c r="H8" s="85">
        <f>L8+P8+U8+AA8</f>
        <v>0</v>
      </c>
      <c r="I8" s="106">
        <f>M8+Q8+V8+AB8</f>
        <v>0</v>
      </c>
      <c r="J8" s="197">
        <f>J15</f>
        <v>2141358</v>
      </c>
      <c r="K8" s="198"/>
      <c r="L8" s="198"/>
      <c r="M8" s="96"/>
      <c r="N8" s="199">
        <f>N15</f>
        <v>1696208</v>
      </c>
      <c r="O8" s="200"/>
      <c r="P8" s="200"/>
      <c r="Q8" s="97"/>
      <c r="R8" s="291"/>
      <c r="S8" s="197"/>
      <c r="T8" s="201"/>
      <c r="U8" s="201"/>
      <c r="V8" s="297"/>
      <c r="W8" s="153"/>
      <c r="X8" s="294"/>
      <c r="Y8" s="192"/>
      <c r="Z8" s="193"/>
      <c r="AA8" s="193"/>
      <c r="AB8" s="32"/>
    </row>
    <row r="9" spans="1:28" ht="90" customHeight="1" x14ac:dyDescent="0.3">
      <c r="A9" s="204" t="s">
        <v>129</v>
      </c>
      <c r="B9" s="53" t="s">
        <v>260</v>
      </c>
      <c r="C9" s="41" t="s">
        <v>130</v>
      </c>
      <c r="D9" s="41" t="s">
        <v>21</v>
      </c>
      <c r="E9" s="41"/>
      <c r="F9" s="85">
        <f t="shared" ref="F9:F35" si="0">J9+N9+S9+Y9</f>
        <v>0</v>
      </c>
      <c r="G9" s="85">
        <f t="shared" ref="G9:G35" si="1">K9+O9+T9+Z9</f>
        <v>0</v>
      </c>
      <c r="H9" s="85">
        <f t="shared" ref="H9:H35" si="2">L9+P9+U9+AA9</f>
        <v>0</v>
      </c>
      <c r="I9" s="106">
        <f t="shared" ref="I9:I35" si="3">M9+Q9+V9+AB9</f>
        <v>0</v>
      </c>
      <c r="J9" s="152"/>
      <c r="K9" s="153"/>
      <c r="L9" s="153"/>
      <c r="M9" s="100"/>
      <c r="N9" s="167"/>
      <c r="O9" s="155"/>
      <c r="P9" s="155"/>
      <c r="Q9" s="101"/>
      <c r="R9" s="292"/>
      <c r="S9" s="188"/>
      <c r="T9" s="175"/>
      <c r="U9" s="175"/>
      <c r="V9" s="298"/>
      <c r="W9" s="175"/>
      <c r="X9" s="295"/>
      <c r="Y9" s="194"/>
      <c r="Z9" s="176"/>
      <c r="AA9" s="176"/>
      <c r="AB9" s="33"/>
    </row>
    <row r="10" spans="1:28" ht="24" customHeight="1" x14ac:dyDescent="0.3">
      <c r="A10" s="204" t="s">
        <v>131</v>
      </c>
      <c r="B10" s="53" t="s">
        <v>261</v>
      </c>
      <c r="C10" s="41" t="s">
        <v>132</v>
      </c>
      <c r="D10" s="41" t="s">
        <v>21</v>
      </c>
      <c r="E10" s="41"/>
      <c r="F10" s="85">
        <f t="shared" si="0"/>
        <v>0</v>
      </c>
      <c r="G10" s="85">
        <f t="shared" si="1"/>
        <v>0</v>
      </c>
      <c r="H10" s="85">
        <f t="shared" si="2"/>
        <v>0</v>
      </c>
      <c r="I10" s="106">
        <f t="shared" si="3"/>
        <v>0</v>
      </c>
      <c r="J10" s="152"/>
      <c r="K10" s="153"/>
      <c r="L10" s="153"/>
      <c r="M10" s="100"/>
      <c r="N10" s="167"/>
      <c r="O10" s="155"/>
      <c r="P10" s="155"/>
      <c r="Q10" s="101"/>
      <c r="R10" s="292"/>
      <c r="S10" s="188"/>
      <c r="T10" s="175"/>
      <c r="U10" s="175"/>
      <c r="V10" s="298"/>
      <c r="W10" s="175"/>
      <c r="X10" s="295"/>
      <c r="Y10" s="194"/>
      <c r="Z10" s="176"/>
      <c r="AA10" s="176"/>
      <c r="AB10" s="33"/>
    </row>
    <row r="11" spans="1:28" ht="24" customHeight="1" x14ac:dyDescent="0.3">
      <c r="A11" s="204" t="s">
        <v>133</v>
      </c>
      <c r="B11" s="53" t="s">
        <v>262</v>
      </c>
      <c r="C11" s="41" t="s">
        <v>135</v>
      </c>
      <c r="D11" s="41" t="s">
        <v>21</v>
      </c>
      <c r="E11" s="41"/>
      <c r="F11" s="85">
        <f t="shared" si="0"/>
        <v>0</v>
      </c>
      <c r="G11" s="85">
        <f t="shared" si="1"/>
        <v>0</v>
      </c>
      <c r="H11" s="85">
        <f t="shared" si="2"/>
        <v>0</v>
      </c>
      <c r="I11" s="106">
        <f t="shared" si="3"/>
        <v>0</v>
      </c>
      <c r="J11" s="152"/>
      <c r="K11" s="153"/>
      <c r="L11" s="153"/>
      <c r="M11" s="100"/>
      <c r="N11" s="167"/>
      <c r="O11" s="155"/>
      <c r="P11" s="155"/>
      <c r="Q11" s="101"/>
      <c r="R11" s="292"/>
      <c r="S11" s="188"/>
      <c r="T11" s="175"/>
      <c r="U11" s="175"/>
      <c r="V11" s="298"/>
      <c r="W11" s="175"/>
      <c r="X11" s="295"/>
      <c r="Y11" s="194"/>
      <c r="Z11" s="176"/>
      <c r="AA11" s="176"/>
      <c r="AB11" s="33"/>
    </row>
    <row r="12" spans="1:28" ht="24" customHeight="1" x14ac:dyDescent="0.3">
      <c r="A12" s="204" t="s">
        <v>295</v>
      </c>
      <c r="B12" s="40" t="s">
        <v>141</v>
      </c>
      <c r="C12" s="41" t="s">
        <v>296</v>
      </c>
      <c r="D12" s="41" t="s">
        <v>21</v>
      </c>
      <c r="E12" s="41"/>
      <c r="F12" s="85"/>
      <c r="G12" s="85"/>
      <c r="H12" s="85"/>
      <c r="I12" s="106"/>
      <c r="J12" s="152"/>
      <c r="K12" s="153"/>
      <c r="L12" s="153"/>
      <c r="M12" s="100"/>
      <c r="N12" s="167"/>
      <c r="O12" s="155"/>
      <c r="P12" s="155"/>
      <c r="Q12" s="101"/>
      <c r="R12" s="292"/>
      <c r="S12" s="188"/>
      <c r="T12" s="175"/>
      <c r="U12" s="175"/>
      <c r="V12" s="298"/>
      <c r="W12" s="175"/>
      <c r="X12" s="295"/>
      <c r="Y12" s="194"/>
      <c r="Z12" s="176"/>
      <c r="AA12" s="176"/>
      <c r="AB12" s="33"/>
    </row>
    <row r="13" spans="1:28" ht="24" customHeight="1" x14ac:dyDescent="0.3">
      <c r="A13" s="204"/>
      <c r="B13" s="40" t="s">
        <v>297</v>
      </c>
      <c r="C13" s="41" t="s">
        <v>298</v>
      </c>
      <c r="D13" s="41"/>
      <c r="E13" s="41"/>
      <c r="F13" s="85"/>
      <c r="G13" s="85"/>
      <c r="H13" s="85"/>
      <c r="I13" s="106"/>
      <c r="J13" s="152"/>
      <c r="K13" s="153"/>
      <c r="L13" s="153"/>
      <c r="M13" s="100"/>
      <c r="N13" s="167"/>
      <c r="O13" s="155"/>
      <c r="P13" s="155"/>
      <c r="Q13" s="101"/>
      <c r="R13" s="292"/>
      <c r="S13" s="188"/>
      <c r="T13" s="175"/>
      <c r="U13" s="175"/>
      <c r="V13" s="298"/>
      <c r="W13" s="175"/>
      <c r="X13" s="295"/>
      <c r="Y13" s="194"/>
      <c r="Z13" s="176"/>
      <c r="AA13" s="176"/>
      <c r="AB13" s="33"/>
    </row>
    <row r="14" spans="1:28" ht="24" customHeight="1" x14ac:dyDescent="0.3">
      <c r="A14" s="204" t="s">
        <v>299</v>
      </c>
      <c r="B14" s="40" t="s">
        <v>264</v>
      </c>
      <c r="C14" s="41" t="s">
        <v>300</v>
      </c>
      <c r="D14" s="41" t="s">
        <v>21</v>
      </c>
      <c r="E14" s="41"/>
      <c r="F14" s="85"/>
      <c r="G14" s="85"/>
      <c r="H14" s="85"/>
      <c r="I14" s="106"/>
      <c r="J14" s="152"/>
      <c r="K14" s="153"/>
      <c r="L14" s="153"/>
      <c r="M14" s="100"/>
      <c r="N14" s="167"/>
      <c r="O14" s="155"/>
      <c r="P14" s="155"/>
      <c r="Q14" s="101"/>
      <c r="R14" s="292"/>
      <c r="S14" s="188"/>
      <c r="T14" s="175"/>
      <c r="U14" s="175"/>
      <c r="V14" s="298"/>
      <c r="W14" s="175"/>
      <c r="X14" s="295"/>
      <c r="Y14" s="194"/>
      <c r="Z14" s="176"/>
      <c r="AA14" s="176"/>
      <c r="AB14" s="33"/>
    </row>
    <row r="15" spans="1:28" ht="24" customHeight="1" x14ac:dyDescent="0.3">
      <c r="A15" s="204" t="s">
        <v>134</v>
      </c>
      <c r="B15" s="53" t="s">
        <v>263</v>
      </c>
      <c r="C15" s="41" t="s">
        <v>136</v>
      </c>
      <c r="D15" s="41" t="s">
        <v>21</v>
      </c>
      <c r="E15" s="41" t="s">
        <v>423</v>
      </c>
      <c r="F15" s="85">
        <f>J15+N15+S15+Y15+W15</f>
        <v>3837566</v>
      </c>
      <c r="G15" s="85">
        <f t="shared" si="1"/>
        <v>0</v>
      </c>
      <c r="H15" s="85">
        <f t="shared" si="2"/>
        <v>0</v>
      </c>
      <c r="I15" s="106">
        <f t="shared" si="3"/>
        <v>0</v>
      </c>
      <c r="J15" s="152">
        <f>J19</f>
        <v>2141358</v>
      </c>
      <c r="K15" s="153"/>
      <c r="L15" s="153"/>
      <c r="M15" s="100"/>
      <c r="N15" s="167">
        <f>N19</f>
        <v>1696208</v>
      </c>
      <c r="O15" s="155"/>
      <c r="P15" s="155"/>
      <c r="Q15" s="101"/>
      <c r="R15" s="292"/>
      <c r="S15" s="152"/>
      <c r="T15" s="175"/>
      <c r="U15" s="175"/>
      <c r="V15" s="298"/>
      <c r="W15" s="153"/>
      <c r="X15" s="295"/>
      <c r="Y15" s="194"/>
      <c r="Z15" s="176"/>
      <c r="AA15" s="176"/>
      <c r="AB15" s="33"/>
    </row>
    <row r="16" spans="1:28" ht="34.5" customHeight="1" x14ac:dyDescent="0.3">
      <c r="A16" s="204" t="s">
        <v>137</v>
      </c>
      <c r="B16" s="54" t="s">
        <v>139</v>
      </c>
      <c r="C16" s="41" t="s">
        <v>138</v>
      </c>
      <c r="D16" s="41" t="s">
        <v>21</v>
      </c>
      <c r="E16" s="41"/>
      <c r="F16" s="85">
        <f t="shared" si="0"/>
        <v>0</v>
      </c>
      <c r="G16" s="85">
        <f t="shared" si="1"/>
        <v>0</v>
      </c>
      <c r="H16" s="85">
        <f t="shared" si="2"/>
        <v>0</v>
      </c>
      <c r="I16" s="106">
        <f t="shared" si="3"/>
        <v>0</v>
      </c>
      <c r="J16" s="152"/>
      <c r="K16" s="153"/>
      <c r="L16" s="153"/>
      <c r="M16" s="100"/>
      <c r="N16" s="167"/>
      <c r="O16" s="155"/>
      <c r="P16" s="155"/>
      <c r="Q16" s="101"/>
      <c r="R16" s="292"/>
      <c r="S16" s="188"/>
      <c r="T16" s="175"/>
      <c r="U16" s="175"/>
      <c r="V16" s="298"/>
      <c r="W16" s="175"/>
      <c r="X16" s="295"/>
      <c r="Y16" s="194"/>
      <c r="Z16" s="176"/>
      <c r="AA16" s="176"/>
      <c r="AB16" s="33"/>
    </row>
    <row r="17" spans="1:28" ht="24" customHeight="1" x14ac:dyDescent="0.3">
      <c r="A17" s="204" t="s">
        <v>140</v>
      </c>
      <c r="B17" s="40" t="s">
        <v>141</v>
      </c>
      <c r="C17" s="41" t="s">
        <v>142</v>
      </c>
      <c r="D17" s="41" t="s">
        <v>21</v>
      </c>
      <c r="E17" s="41"/>
      <c r="F17" s="85">
        <f t="shared" si="0"/>
        <v>0</v>
      </c>
      <c r="G17" s="85">
        <f t="shared" si="1"/>
        <v>0</v>
      </c>
      <c r="H17" s="85">
        <f t="shared" si="2"/>
        <v>0</v>
      </c>
      <c r="I17" s="106">
        <f t="shared" si="3"/>
        <v>0</v>
      </c>
      <c r="J17" s="152"/>
      <c r="K17" s="153"/>
      <c r="L17" s="153"/>
      <c r="M17" s="100"/>
      <c r="N17" s="167"/>
      <c r="O17" s="155"/>
      <c r="P17" s="155"/>
      <c r="Q17" s="101"/>
      <c r="R17" s="292"/>
      <c r="S17" s="188"/>
      <c r="T17" s="175"/>
      <c r="U17" s="175"/>
      <c r="V17" s="298"/>
      <c r="W17" s="175"/>
      <c r="X17" s="295"/>
      <c r="Y17" s="194"/>
      <c r="Z17" s="176"/>
      <c r="AA17" s="176"/>
      <c r="AB17" s="33"/>
    </row>
    <row r="18" spans="1:28" ht="12.75" customHeight="1" x14ac:dyDescent="0.3">
      <c r="A18" s="204" t="s">
        <v>143</v>
      </c>
      <c r="B18" s="40" t="s">
        <v>264</v>
      </c>
      <c r="C18" s="41" t="s">
        <v>144</v>
      </c>
      <c r="D18" s="41" t="s">
        <v>21</v>
      </c>
      <c r="E18" s="41"/>
      <c r="F18" s="85">
        <f t="shared" si="0"/>
        <v>0</v>
      </c>
      <c r="G18" s="85">
        <f t="shared" si="1"/>
        <v>0</v>
      </c>
      <c r="H18" s="85">
        <f t="shared" si="2"/>
        <v>0</v>
      </c>
      <c r="I18" s="106">
        <f t="shared" si="3"/>
        <v>0</v>
      </c>
      <c r="J18" s="152"/>
      <c r="K18" s="153"/>
      <c r="L18" s="153"/>
      <c r="M18" s="100"/>
      <c r="N18" s="167"/>
      <c r="O18" s="155"/>
      <c r="P18" s="155"/>
      <c r="Q18" s="101"/>
      <c r="R18" s="292"/>
      <c r="S18" s="188"/>
      <c r="T18" s="175"/>
      <c r="U18" s="175"/>
      <c r="V18" s="298"/>
      <c r="W18" s="175"/>
      <c r="X18" s="295"/>
      <c r="Y18" s="194"/>
      <c r="Z18" s="176"/>
      <c r="AA18" s="176"/>
      <c r="AB18" s="33"/>
    </row>
    <row r="19" spans="1:28" ht="24" customHeight="1" x14ac:dyDescent="0.3">
      <c r="A19" s="204" t="s">
        <v>145</v>
      </c>
      <c r="B19" s="54" t="s">
        <v>146</v>
      </c>
      <c r="C19" s="41" t="s">
        <v>147</v>
      </c>
      <c r="D19" s="41" t="s">
        <v>21</v>
      </c>
      <c r="E19" s="41" t="s">
        <v>408</v>
      </c>
      <c r="F19" s="85">
        <f>J19+N19+S19+Y19+W19</f>
        <v>3837566</v>
      </c>
      <c r="G19" s="85">
        <f t="shared" si="1"/>
        <v>0</v>
      </c>
      <c r="H19" s="85">
        <f t="shared" si="2"/>
        <v>0</v>
      </c>
      <c r="I19" s="106">
        <f t="shared" si="3"/>
        <v>0</v>
      </c>
      <c r="J19" s="152">
        <f>J21</f>
        <v>2141358</v>
      </c>
      <c r="K19" s="153"/>
      <c r="L19" s="153"/>
      <c r="M19" s="100"/>
      <c r="N19" s="167">
        <f>N21</f>
        <v>1696208</v>
      </c>
      <c r="O19" s="155"/>
      <c r="P19" s="155"/>
      <c r="Q19" s="101"/>
      <c r="R19" s="292"/>
      <c r="S19" s="152"/>
      <c r="T19" s="175"/>
      <c r="U19" s="175"/>
      <c r="V19" s="298"/>
      <c r="W19" s="153"/>
      <c r="X19" s="295"/>
      <c r="Y19" s="194"/>
      <c r="Z19" s="176"/>
      <c r="AA19" s="176"/>
      <c r="AB19" s="33"/>
    </row>
    <row r="20" spans="1:28" ht="24" customHeight="1" x14ac:dyDescent="0.3">
      <c r="A20" s="204"/>
      <c r="B20" s="40" t="s">
        <v>297</v>
      </c>
      <c r="C20" s="41" t="s">
        <v>301</v>
      </c>
      <c r="D20" s="41"/>
      <c r="E20" s="41"/>
      <c r="F20" s="41"/>
      <c r="G20" s="85"/>
      <c r="H20" s="85"/>
      <c r="I20" s="106"/>
      <c r="J20" s="152"/>
      <c r="K20" s="153"/>
      <c r="L20" s="153"/>
      <c r="M20" s="100"/>
      <c r="N20" s="167"/>
      <c r="O20" s="155"/>
      <c r="P20" s="155"/>
      <c r="Q20" s="101"/>
      <c r="R20" s="292"/>
      <c r="S20" s="152"/>
      <c r="T20" s="175"/>
      <c r="U20" s="175"/>
      <c r="V20" s="298"/>
      <c r="W20" s="175"/>
      <c r="X20" s="295"/>
      <c r="Y20" s="194"/>
      <c r="Z20" s="176"/>
      <c r="AA20" s="176"/>
      <c r="AB20" s="33"/>
    </row>
    <row r="21" spans="1:28" ht="24" customHeight="1" x14ac:dyDescent="0.3">
      <c r="A21" s="204" t="s">
        <v>148</v>
      </c>
      <c r="B21" s="40" t="s">
        <v>141</v>
      </c>
      <c r="C21" s="41" t="s">
        <v>149</v>
      </c>
      <c r="D21" s="41" t="s">
        <v>21</v>
      </c>
      <c r="E21" s="41" t="s">
        <v>408</v>
      </c>
      <c r="F21" s="85">
        <f>J21+N21+S21+Y21+W21</f>
        <v>3837566</v>
      </c>
      <c r="G21" s="85">
        <f t="shared" si="1"/>
        <v>0</v>
      </c>
      <c r="H21" s="85">
        <f t="shared" si="2"/>
        <v>0</v>
      </c>
      <c r="I21" s="106">
        <f t="shared" si="3"/>
        <v>0</v>
      </c>
      <c r="J21" s="152">
        <f>'Иная субсидия'!I64</f>
        <v>2141358</v>
      </c>
      <c r="K21" s="153"/>
      <c r="L21" s="153"/>
      <c r="M21" s="100"/>
      <c r="N21" s="167">
        <f>'Иная субсидия'!R64</f>
        <v>1696208</v>
      </c>
      <c r="O21" s="155"/>
      <c r="P21" s="155"/>
      <c r="Q21" s="101"/>
      <c r="R21" s="292"/>
      <c r="S21" s="152"/>
      <c r="T21" s="175"/>
      <c r="U21" s="175"/>
      <c r="V21" s="298"/>
      <c r="W21" s="153"/>
      <c r="X21" s="295"/>
      <c r="Y21" s="194"/>
      <c r="Z21" s="176"/>
      <c r="AA21" s="176"/>
      <c r="AB21" s="33"/>
    </row>
    <row r="22" spans="1:28" ht="12.75" customHeight="1" x14ac:dyDescent="0.3">
      <c r="A22" s="204" t="s">
        <v>150</v>
      </c>
      <c r="B22" s="40" t="s">
        <v>264</v>
      </c>
      <c r="C22" s="41" t="s">
        <v>151</v>
      </c>
      <c r="D22" s="41" t="s">
        <v>21</v>
      </c>
      <c r="E22" s="41"/>
      <c r="F22" s="85">
        <f t="shared" si="0"/>
        <v>0</v>
      </c>
      <c r="G22" s="85">
        <f t="shared" si="1"/>
        <v>0</v>
      </c>
      <c r="H22" s="85">
        <f t="shared" si="2"/>
        <v>0</v>
      </c>
      <c r="I22" s="106">
        <f t="shared" si="3"/>
        <v>0</v>
      </c>
      <c r="J22" s="152"/>
      <c r="K22" s="153"/>
      <c r="L22" s="153"/>
      <c r="M22" s="100"/>
      <c r="N22" s="167"/>
      <c r="O22" s="155"/>
      <c r="P22" s="155"/>
      <c r="Q22" s="101"/>
      <c r="R22" s="292"/>
      <c r="S22" s="152"/>
      <c r="T22" s="175"/>
      <c r="U22" s="175"/>
      <c r="V22" s="298"/>
      <c r="W22" s="175"/>
      <c r="X22" s="295"/>
      <c r="Y22" s="194"/>
      <c r="Z22" s="176"/>
      <c r="AA22" s="176"/>
      <c r="AB22" s="33"/>
    </row>
    <row r="23" spans="1:28" ht="12.75" customHeight="1" x14ac:dyDescent="0.3">
      <c r="A23" s="204" t="s">
        <v>152</v>
      </c>
      <c r="B23" s="54" t="s">
        <v>265</v>
      </c>
      <c r="C23" s="41" t="s">
        <v>153</v>
      </c>
      <c r="D23" s="41" t="s">
        <v>21</v>
      </c>
      <c r="E23" s="41"/>
      <c r="F23" s="85">
        <f t="shared" si="0"/>
        <v>0</v>
      </c>
      <c r="G23" s="85">
        <f t="shared" si="1"/>
        <v>0</v>
      </c>
      <c r="H23" s="85">
        <f t="shared" si="2"/>
        <v>0</v>
      </c>
      <c r="I23" s="106">
        <f t="shared" si="3"/>
        <v>0</v>
      </c>
      <c r="J23" s="152"/>
      <c r="K23" s="153"/>
      <c r="L23" s="153"/>
      <c r="M23" s="100"/>
      <c r="N23" s="167"/>
      <c r="O23" s="155"/>
      <c r="P23" s="155"/>
      <c r="Q23" s="101"/>
      <c r="R23" s="292"/>
      <c r="S23" s="152"/>
      <c r="T23" s="175"/>
      <c r="U23" s="175"/>
      <c r="V23" s="298"/>
      <c r="W23" s="175"/>
      <c r="X23" s="295"/>
      <c r="Y23" s="194"/>
      <c r="Z23" s="176"/>
      <c r="AA23" s="176"/>
      <c r="AB23" s="33"/>
    </row>
    <row r="24" spans="1:28" ht="12.75" customHeight="1" x14ac:dyDescent="0.3">
      <c r="A24" s="204"/>
      <c r="B24" s="40" t="s">
        <v>297</v>
      </c>
      <c r="C24" s="41" t="s">
        <v>302</v>
      </c>
      <c r="D24" s="41"/>
      <c r="E24" s="41"/>
      <c r="F24" s="41"/>
      <c r="G24" s="85"/>
      <c r="H24" s="85"/>
      <c r="I24" s="106"/>
      <c r="J24" s="152"/>
      <c r="K24" s="153"/>
      <c r="L24" s="153"/>
      <c r="M24" s="100"/>
      <c r="N24" s="167"/>
      <c r="O24" s="155"/>
      <c r="P24" s="155"/>
      <c r="Q24" s="101"/>
      <c r="R24" s="292"/>
      <c r="S24" s="152"/>
      <c r="T24" s="175"/>
      <c r="U24" s="175"/>
      <c r="V24" s="298"/>
      <c r="W24" s="175"/>
      <c r="X24" s="295"/>
      <c r="Y24" s="194"/>
      <c r="Z24" s="176"/>
      <c r="AA24" s="176"/>
      <c r="AB24" s="33"/>
    </row>
    <row r="25" spans="1:28" ht="11.25" customHeight="1" x14ac:dyDescent="0.3">
      <c r="A25" s="204" t="s">
        <v>154</v>
      </c>
      <c r="B25" s="54" t="s">
        <v>155</v>
      </c>
      <c r="C25" s="41" t="s">
        <v>156</v>
      </c>
      <c r="D25" s="41" t="s">
        <v>21</v>
      </c>
      <c r="E25" s="41"/>
      <c r="F25" s="85">
        <f t="shared" si="0"/>
        <v>0</v>
      </c>
      <c r="G25" s="85">
        <f t="shared" si="1"/>
        <v>0</v>
      </c>
      <c r="H25" s="85">
        <f t="shared" si="2"/>
        <v>0</v>
      </c>
      <c r="I25" s="106">
        <f t="shared" si="3"/>
        <v>0</v>
      </c>
      <c r="J25" s="152"/>
      <c r="K25" s="153"/>
      <c r="L25" s="153"/>
      <c r="M25" s="100"/>
      <c r="N25" s="167"/>
      <c r="O25" s="155"/>
      <c r="P25" s="155"/>
      <c r="Q25" s="101"/>
      <c r="R25" s="292"/>
      <c r="S25" s="152"/>
      <c r="T25" s="175"/>
      <c r="U25" s="175"/>
      <c r="V25" s="298"/>
      <c r="W25" s="175"/>
      <c r="X25" s="295"/>
      <c r="Y25" s="194"/>
      <c r="Z25" s="176"/>
      <c r="AA25" s="176"/>
      <c r="AB25" s="33"/>
    </row>
    <row r="26" spans="1:28" ht="24" customHeight="1" x14ac:dyDescent="0.3">
      <c r="A26" s="204" t="s">
        <v>157</v>
      </c>
      <c r="B26" s="40" t="s">
        <v>141</v>
      </c>
      <c r="C26" s="41" t="s">
        <v>158</v>
      </c>
      <c r="D26" s="41" t="s">
        <v>21</v>
      </c>
      <c r="E26" s="41"/>
      <c r="F26" s="85">
        <f t="shared" si="0"/>
        <v>0</v>
      </c>
      <c r="G26" s="85">
        <f t="shared" si="1"/>
        <v>0</v>
      </c>
      <c r="H26" s="85">
        <f t="shared" si="2"/>
        <v>0</v>
      </c>
      <c r="I26" s="106">
        <f t="shared" si="3"/>
        <v>0</v>
      </c>
      <c r="J26" s="152"/>
      <c r="K26" s="153"/>
      <c r="L26" s="153"/>
      <c r="M26" s="100"/>
      <c r="N26" s="167"/>
      <c r="O26" s="155"/>
      <c r="P26" s="155"/>
      <c r="Q26" s="101"/>
      <c r="R26" s="292"/>
      <c r="S26" s="152"/>
      <c r="T26" s="175"/>
      <c r="U26" s="175"/>
      <c r="V26" s="298"/>
      <c r="W26" s="175"/>
      <c r="X26" s="295"/>
      <c r="Y26" s="194"/>
      <c r="Z26" s="176"/>
      <c r="AA26" s="176"/>
      <c r="AB26" s="33"/>
    </row>
    <row r="27" spans="1:28" ht="12.75" customHeight="1" x14ac:dyDescent="0.3">
      <c r="A27" s="204" t="s">
        <v>159</v>
      </c>
      <c r="B27" s="40" t="s">
        <v>264</v>
      </c>
      <c r="C27" s="41" t="s">
        <v>160</v>
      </c>
      <c r="D27" s="41" t="s">
        <v>21</v>
      </c>
      <c r="E27" s="41"/>
      <c r="F27" s="85">
        <f t="shared" si="0"/>
        <v>0</v>
      </c>
      <c r="G27" s="85">
        <f t="shared" si="1"/>
        <v>0</v>
      </c>
      <c r="H27" s="85">
        <f t="shared" si="2"/>
        <v>0</v>
      </c>
      <c r="I27" s="106">
        <f t="shared" si="3"/>
        <v>0</v>
      </c>
      <c r="J27" s="152"/>
      <c r="K27" s="153"/>
      <c r="L27" s="153"/>
      <c r="M27" s="100"/>
      <c r="N27" s="167"/>
      <c r="O27" s="155"/>
      <c r="P27" s="155"/>
      <c r="Q27" s="101"/>
      <c r="R27" s="292"/>
      <c r="S27" s="152"/>
      <c r="T27" s="175"/>
      <c r="U27" s="175"/>
      <c r="V27" s="298"/>
      <c r="W27" s="175"/>
      <c r="X27" s="295"/>
      <c r="Y27" s="194"/>
      <c r="Z27" s="176"/>
      <c r="AA27" s="176"/>
      <c r="AB27" s="33"/>
    </row>
    <row r="28" spans="1:28" ht="12" customHeight="1" x14ac:dyDescent="0.3">
      <c r="A28" s="204" t="s">
        <v>161</v>
      </c>
      <c r="B28" s="54" t="s">
        <v>162</v>
      </c>
      <c r="C28" s="41" t="s">
        <v>163</v>
      </c>
      <c r="D28" s="41" t="s">
        <v>21</v>
      </c>
      <c r="E28" s="41"/>
      <c r="F28" s="85">
        <f t="shared" si="0"/>
        <v>0</v>
      </c>
      <c r="G28" s="85">
        <f t="shared" si="1"/>
        <v>0</v>
      </c>
      <c r="H28" s="85">
        <f t="shared" si="2"/>
        <v>0</v>
      </c>
      <c r="I28" s="106">
        <f t="shared" si="3"/>
        <v>0</v>
      </c>
      <c r="J28" s="152"/>
      <c r="K28" s="153"/>
      <c r="L28" s="153"/>
      <c r="M28" s="100"/>
      <c r="N28" s="167"/>
      <c r="O28" s="155"/>
      <c r="P28" s="155"/>
      <c r="Q28" s="101"/>
      <c r="R28" s="292"/>
      <c r="S28" s="152"/>
      <c r="T28" s="175"/>
      <c r="U28" s="175"/>
      <c r="V28" s="298"/>
      <c r="W28" s="175"/>
      <c r="X28" s="295"/>
      <c r="Y28" s="194"/>
      <c r="Z28" s="176"/>
      <c r="AA28" s="176"/>
      <c r="AB28" s="33"/>
    </row>
    <row r="29" spans="1:28" ht="24" customHeight="1" x14ac:dyDescent="0.3">
      <c r="A29" s="204" t="s">
        <v>164</v>
      </c>
      <c r="B29" s="40" t="s">
        <v>141</v>
      </c>
      <c r="C29" s="41" t="s">
        <v>165</v>
      </c>
      <c r="D29" s="41" t="s">
        <v>21</v>
      </c>
      <c r="E29" s="41"/>
      <c r="F29" s="85">
        <f t="shared" si="0"/>
        <v>0</v>
      </c>
      <c r="G29" s="85">
        <f t="shared" si="1"/>
        <v>0</v>
      </c>
      <c r="H29" s="85">
        <f t="shared" si="2"/>
        <v>0</v>
      </c>
      <c r="I29" s="106">
        <f t="shared" si="3"/>
        <v>0</v>
      </c>
      <c r="J29" s="152"/>
      <c r="K29" s="153"/>
      <c r="L29" s="153"/>
      <c r="M29" s="100"/>
      <c r="N29" s="167"/>
      <c r="O29" s="155"/>
      <c r="P29" s="155"/>
      <c r="Q29" s="101"/>
      <c r="R29" s="292"/>
      <c r="S29" s="152"/>
      <c r="T29" s="175"/>
      <c r="U29" s="175"/>
      <c r="V29" s="298"/>
      <c r="W29" s="175"/>
      <c r="X29" s="295"/>
      <c r="Y29" s="194"/>
      <c r="Z29" s="176"/>
      <c r="AA29" s="176"/>
      <c r="AB29" s="33"/>
    </row>
    <row r="30" spans="1:28" ht="24" customHeight="1" x14ac:dyDescent="0.3">
      <c r="A30" s="204"/>
      <c r="B30" s="40" t="s">
        <v>297</v>
      </c>
      <c r="C30" s="41" t="s">
        <v>303</v>
      </c>
      <c r="D30" s="41"/>
      <c r="E30" s="41"/>
      <c r="F30" s="41"/>
      <c r="G30" s="85"/>
      <c r="H30" s="85"/>
      <c r="I30" s="106"/>
      <c r="J30" s="152"/>
      <c r="K30" s="153"/>
      <c r="L30" s="153"/>
      <c r="M30" s="100"/>
      <c r="N30" s="167"/>
      <c r="O30" s="155"/>
      <c r="P30" s="155"/>
      <c r="Q30" s="101"/>
      <c r="R30" s="292"/>
      <c r="S30" s="152"/>
      <c r="T30" s="175"/>
      <c r="U30" s="175"/>
      <c r="V30" s="298"/>
      <c r="W30" s="175"/>
      <c r="X30" s="295"/>
      <c r="Y30" s="194"/>
      <c r="Z30" s="176"/>
      <c r="AA30" s="176"/>
      <c r="AB30" s="33"/>
    </row>
    <row r="31" spans="1:28" ht="11.25" customHeight="1" x14ac:dyDescent="0.3">
      <c r="A31" s="204" t="s">
        <v>166</v>
      </c>
      <c r="B31" s="40" t="s">
        <v>167</v>
      </c>
      <c r="C31" s="41" t="s">
        <v>168</v>
      </c>
      <c r="D31" s="41" t="s">
        <v>21</v>
      </c>
      <c r="E31" s="41"/>
      <c r="F31" s="85">
        <f t="shared" si="0"/>
        <v>0</v>
      </c>
      <c r="G31" s="85">
        <f t="shared" si="1"/>
        <v>0</v>
      </c>
      <c r="H31" s="85">
        <f t="shared" si="2"/>
        <v>0</v>
      </c>
      <c r="I31" s="106">
        <f t="shared" si="3"/>
        <v>0</v>
      </c>
      <c r="J31" s="152"/>
      <c r="K31" s="153"/>
      <c r="L31" s="153"/>
      <c r="M31" s="100"/>
      <c r="N31" s="167"/>
      <c r="O31" s="155"/>
      <c r="P31" s="155"/>
      <c r="Q31" s="101"/>
      <c r="R31" s="292"/>
      <c r="S31" s="152"/>
      <c r="T31" s="175"/>
      <c r="U31" s="175"/>
      <c r="V31" s="298"/>
      <c r="W31" s="175"/>
      <c r="X31" s="295"/>
      <c r="Y31" s="194"/>
      <c r="Z31" s="176"/>
      <c r="AA31" s="176"/>
      <c r="AB31" s="33"/>
    </row>
    <row r="32" spans="1:28" ht="24" customHeight="1" x14ac:dyDescent="0.3">
      <c r="A32" s="204" t="s">
        <v>8</v>
      </c>
      <c r="B32" s="62" t="s">
        <v>266</v>
      </c>
      <c r="C32" s="41" t="s">
        <v>169</v>
      </c>
      <c r="D32" s="41" t="s">
        <v>21</v>
      </c>
      <c r="E32" s="41" t="s">
        <v>401</v>
      </c>
      <c r="F32" s="85">
        <f>J32+N32+S32+Y32+W32</f>
        <v>3837566</v>
      </c>
      <c r="G32" s="85">
        <f t="shared" si="1"/>
        <v>0</v>
      </c>
      <c r="H32" s="85">
        <f t="shared" si="2"/>
        <v>0</v>
      </c>
      <c r="I32" s="106">
        <f t="shared" si="3"/>
        <v>0</v>
      </c>
      <c r="J32" s="152">
        <f>J15</f>
        <v>2141358</v>
      </c>
      <c r="K32" s="153"/>
      <c r="L32" s="153"/>
      <c r="M32" s="100"/>
      <c r="N32" s="167">
        <f>N15</f>
        <v>1696208</v>
      </c>
      <c r="O32" s="155"/>
      <c r="P32" s="155"/>
      <c r="Q32" s="101"/>
      <c r="R32" s="292"/>
      <c r="S32" s="152"/>
      <c r="T32" s="175"/>
      <c r="U32" s="175"/>
      <c r="V32" s="298"/>
      <c r="W32" s="153"/>
      <c r="X32" s="295"/>
      <c r="Y32" s="194"/>
      <c r="Z32" s="176"/>
      <c r="AA32" s="176"/>
      <c r="AB32" s="33"/>
    </row>
    <row r="33" spans="1:28" ht="11.25" customHeight="1" x14ac:dyDescent="0.3">
      <c r="A33" s="204"/>
      <c r="B33" s="62" t="s">
        <v>170</v>
      </c>
      <c r="C33" s="41" t="s">
        <v>171</v>
      </c>
      <c r="D33" s="41"/>
      <c r="E33" s="41"/>
      <c r="F33" s="85">
        <f t="shared" si="0"/>
        <v>0</v>
      </c>
      <c r="G33" s="85">
        <f t="shared" si="1"/>
        <v>0</v>
      </c>
      <c r="H33" s="85">
        <f t="shared" si="2"/>
        <v>0</v>
      </c>
      <c r="I33" s="106">
        <f t="shared" si="3"/>
        <v>0</v>
      </c>
      <c r="J33" s="152"/>
      <c r="K33" s="153"/>
      <c r="L33" s="153"/>
      <c r="M33" s="100"/>
      <c r="N33" s="167"/>
      <c r="O33" s="155"/>
      <c r="P33" s="155"/>
      <c r="Q33" s="101"/>
      <c r="R33" s="292"/>
      <c r="S33" s="188"/>
      <c r="T33" s="175"/>
      <c r="U33" s="175"/>
      <c r="V33" s="298"/>
      <c r="W33" s="175"/>
      <c r="X33" s="295"/>
      <c r="Y33" s="194"/>
      <c r="Z33" s="176"/>
      <c r="AA33" s="176"/>
      <c r="AB33" s="33"/>
    </row>
    <row r="34" spans="1:28" ht="24" customHeight="1" x14ac:dyDescent="0.3">
      <c r="A34" s="204" t="s">
        <v>9</v>
      </c>
      <c r="B34" s="62" t="s">
        <v>172</v>
      </c>
      <c r="C34" s="41" t="s">
        <v>173</v>
      </c>
      <c r="D34" s="41" t="s">
        <v>21</v>
      </c>
      <c r="E34" s="41"/>
      <c r="F34" s="85">
        <f t="shared" si="0"/>
        <v>0</v>
      </c>
      <c r="G34" s="85">
        <f t="shared" si="1"/>
        <v>0</v>
      </c>
      <c r="H34" s="85">
        <f t="shared" si="2"/>
        <v>0</v>
      </c>
      <c r="I34" s="106">
        <f t="shared" si="3"/>
        <v>0</v>
      </c>
      <c r="J34" s="152"/>
      <c r="K34" s="153"/>
      <c r="L34" s="153"/>
      <c r="M34" s="100"/>
      <c r="N34" s="167"/>
      <c r="O34" s="155"/>
      <c r="P34" s="155"/>
      <c r="Q34" s="101"/>
      <c r="R34" s="292"/>
      <c r="S34" s="188"/>
      <c r="T34" s="175"/>
      <c r="U34" s="175"/>
      <c r="V34" s="298"/>
      <c r="W34" s="175"/>
      <c r="X34" s="295"/>
      <c r="Y34" s="194"/>
      <c r="Z34" s="176"/>
      <c r="AA34" s="176"/>
      <c r="AB34" s="33"/>
    </row>
    <row r="35" spans="1:28" ht="11.25" customHeight="1" thickBot="1" x14ac:dyDescent="0.35">
      <c r="A35" s="206"/>
      <c r="B35" s="207" t="s">
        <v>170</v>
      </c>
      <c r="C35" s="138" t="s">
        <v>174</v>
      </c>
      <c r="D35" s="138"/>
      <c r="E35" s="138"/>
      <c r="F35" s="121">
        <f t="shared" si="0"/>
        <v>0</v>
      </c>
      <c r="G35" s="121">
        <f t="shared" si="1"/>
        <v>0</v>
      </c>
      <c r="H35" s="121">
        <f t="shared" si="2"/>
        <v>0</v>
      </c>
      <c r="I35" s="208">
        <f t="shared" si="3"/>
        <v>0</v>
      </c>
      <c r="J35" s="181"/>
      <c r="K35" s="182"/>
      <c r="L35" s="182"/>
      <c r="M35" s="183"/>
      <c r="N35" s="185"/>
      <c r="O35" s="186"/>
      <c r="P35" s="186"/>
      <c r="Q35" s="187"/>
      <c r="R35" s="293"/>
      <c r="S35" s="181"/>
      <c r="T35" s="182"/>
      <c r="U35" s="182"/>
      <c r="V35" s="299"/>
      <c r="W35" s="177"/>
      <c r="X35" s="296"/>
      <c r="Y35" s="185"/>
      <c r="Z35" s="186"/>
      <c r="AA35" s="186"/>
      <c r="AB35" s="189"/>
    </row>
    <row r="36" spans="1:28" x14ac:dyDescent="0.25">
      <c r="J36" s="31"/>
      <c r="K36" s="31"/>
      <c r="L36" s="31"/>
      <c r="M36" s="31"/>
      <c r="N36" s="31"/>
      <c r="O36" s="31"/>
      <c r="P36" s="31"/>
      <c r="Q36" s="31"/>
      <c r="R36" s="31"/>
      <c r="S36" s="31"/>
      <c r="T36" s="31"/>
      <c r="U36" s="31"/>
      <c r="V36" s="31"/>
      <c r="W36" s="31"/>
      <c r="X36" s="31"/>
      <c r="Y36" s="31"/>
      <c r="Z36" s="31"/>
      <c r="AA36" s="31"/>
      <c r="AB36" s="31"/>
    </row>
    <row r="37" spans="1:28" x14ac:dyDescent="0.25">
      <c r="D37" s="9"/>
      <c r="E37" s="9"/>
    </row>
    <row r="38" spans="1:28" x14ac:dyDescent="0.25">
      <c r="C38" s="440"/>
      <c r="D38" s="441"/>
      <c r="E38" s="37"/>
      <c r="F38" s="70"/>
      <c r="G38" s="442"/>
      <c r="H38" s="443"/>
      <c r="I38" s="443"/>
      <c r="J38" s="11"/>
      <c r="K38" s="433"/>
      <c r="L38" s="434"/>
      <c r="M38" s="434"/>
      <c r="N38" s="11"/>
      <c r="O38" s="433"/>
      <c r="P38" s="434"/>
      <c r="Q38" s="434"/>
      <c r="R38" s="284"/>
      <c r="S38" s="11"/>
      <c r="T38" s="433"/>
      <c r="U38" s="434"/>
      <c r="V38" s="434"/>
      <c r="W38" s="284"/>
      <c r="X38" s="284"/>
      <c r="Y38" s="11"/>
      <c r="Z38" s="433"/>
      <c r="AA38" s="434"/>
      <c r="AB38" s="434"/>
    </row>
    <row r="39" spans="1:28" s="1" customFormat="1" ht="8" x14ac:dyDescent="0.2">
      <c r="A39" s="66"/>
      <c r="B39" s="66"/>
      <c r="C39" s="444"/>
      <c r="D39" s="444"/>
      <c r="E39" s="68"/>
      <c r="F39" s="71"/>
      <c r="G39" s="72"/>
      <c r="H39" s="72"/>
      <c r="I39" s="72"/>
      <c r="J39" s="8"/>
      <c r="N39" s="8"/>
      <c r="S39" s="8"/>
      <c r="Y39" s="8"/>
    </row>
    <row r="40" spans="1:28" s="1" customFormat="1" ht="8" x14ac:dyDescent="0.2">
      <c r="A40" s="66"/>
      <c r="B40" s="66"/>
      <c r="C40" s="68"/>
      <c r="D40" s="66"/>
      <c r="E40" s="66"/>
      <c r="F40" s="72"/>
      <c r="G40" s="72"/>
      <c r="H40" s="72"/>
      <c r="I40" s="72"/>
    </row>
    <row r="41" spans="1:28" x14ac:dyDescent="0.25">
      <c r="C41" s="440"/>
      <c r="D41" s="441"/>
      <c r="E41" s="37"/>
      <c r="F41" s="70"/>
      <c r="G41" s="442"/>
      <c r="H41" s="443"/>
      <c r="I41" s="443"/>
      <c r="J41" s="11"/>
      <c r="K41" s="433"/>
      <c r="L41" s="434"/>
      <c r="M41" s="434"/>
      <c r="N41" s="11"/>
      <c r="O41" s="433"/>
      <c r="P41" s="434"/>
      <c r="Q41" s="434"/>
      <c r="R41" s="284"/>
      <c r="S41" s="11"/>
      <c r="T41" s="433"/>
      <c r="U41" s="434"/>
      <c r="V41" s="434"/>
      <c r="W41" s="284"/>
      <c r="X41" s="284"/>
      <c r="Y41" s="11"/>
      <c r="Z41" s="433"/>
      <c r="AA41" s="434"/>
      <c r="AB41" s="434"/>
    </row>
    <row r="42" spans="1:28" s="1" customFormat="1" ht="8" x14ac:dyDescent="0.2">
      <c r="A42" s="66"/>
      <c r="B42" s="66"/>
      <c r="C42" s="444"/>
      <c r="D42" s="444"/>
      <c r="E42" s="68"/>
      <c r="F42" s="73"/>
      <c r="G42" s="449"/>
      <c r="H42" s="449"/>
      <c r="I42" s="449"/>
      <c r="J42" s="34"/>
      <c r="K42" s="350"/>
      <c r="L42" s="350"/>
      <c r="M42" s="350"/>
      <c r="N42" s="34"/>
      <c r="O42" s="350"/>
      <c r="P42" s="350"/>
      <c r="Q42" s="350"/>
      <c r="R42" s="279"/>
      <c r="S42" s="34"/>
      <c r="T42" s="350"/>
      <c r="U42" s="350"/>
      <c r="V42" s="350"/>
      <c r="W42" s="279"/>
      <c r="X42" s="279"/>
      <c r="Y42" s="34"/>
      <c r="Z42" s="350"/>
      <c r="AA42" s="350"/>
      <c r="AB42" s="350"/>
    </row>
    <row r="43" spans="1:28" s="1" customFormat="1" ht="8" x14ac:dyDescent="0.2">
      <c r="A43" s="66"/>
      <c r="B43" s="66"/>
      <c r="C43" s="68"/>
      <c r="D43" s="66"/>
      <c r="E43" s="66"/>
      <c r="F43" s="72"/>
      <c r="G43" s="72"/>
      <c r="H43" s="72"/>
      <c r="I43" s="72"/>
    </row>
    <row r="44" spans="1:28" x14ac:dyDescent="0.25">
      <c r="B44" s="452"/>
      <c r="C44" s="452"/>
    </row>
    <row r="45" spans="1:28" s="10" customFormat="1" ht="25.5" customHeight="1" x14ac:dyDescent="0.2">
      <c r="A45" s="373" t="s">
        <v>304</v>
      </c>
      <c r="B45" s="373"/>
      <c r="C45" s="373"/>
      <c r="D45" s="373"/>
      <c r="E45" s="373"/>
      <c r="F45" s="373"/>
      <c r="G45" s="373"/>
      <c r="H45" s="373"/>
      <c r="I45" s="373"/>
    </row>
    <row r="46" spans="1:28" s="6" customFormat="1" ht="60" customHeight="1" x14ac:dyDescent="0.2">
      <c r="A46" s="373" t="s">
        <v>305</v>
      </c>
      <c r="B46" s="373"/>
      <c r="C46" s="373"/>
      <c r="D46" s="373"/>
      <c r="E46" s="373"/>
      <c r="F46" s="373"/>
      <c r="G46" s="373"/>
      <c r="H46" s="373"/>
      <c r="I46" s="373"/>
    </row>
    <row r="47" spans="1:28" s="6" customFormat="1" ht="52.5" customHeight="1" x14ac:dyDescent="0.2">
      <c r="A47" s="431" t="s">
        <v>193</v>
      </c>
      <c r="B47" s="432"/>
      <c r="C47" s="432"/>
      <c r="D47" s="432"/>
      <c r="E47" s="432"/>
      <c r="F47" s="432"/>
      <c r="G47" s="432"/>
      <c r="H47" s="432"/>
      <c r="I47" s="432"/>
    </row>
    <row r="48" spans="1:28" s="6" customFormat="1" ht="25.5" customHeight="1" x14ac:dyDescent="0.2">
      <c r="A48" s="370" t="s">
        <v>194</v>
      </c>
      <c r="B48" s="370"/>
      <c r="C48" s="370"/>
      <c r="D48" s="370"/>
      <c r="E48" s="370"/>
      <c r="F48" s="370"/>
      <c r="G48" s="370"/>
      <c r="H48" s="370"/>
      <c r="I48" s="370"/>
    </row>
    <row r="49" spans="1:9" s="6" customFormat="1" ht="11" x14ac:dyDescent="0.2">
      <c r="A49" s="58" t="s">
        <v>195</v>
      </c>
      <c r="B49" s="59"/>
      <c r="C49" s="69"/>
      <c r="D49" s="69"/>
      <c r="E49" s="69"/>
      <c r="F49" s="69"/>
      <c r="G49" s="69"/>
      <c r="H49" s="69"/>
      <c r="I49" s="69"/>
    </row>
    <row r="50" spans="1:9" s="6" customFormat="1" ht="11" x14ac:dyDescent="0.2">
      <c r="A50" s="58" t="s">
        <v>196</v>
      </c>
      <c r="B50" s="59"/>
      <c r="C50" s="69"/>
      <c r="D50" s="69"/>
      <c r="E50" s="69"/>
      <c r="F50" s="69"/>
      <c r="G50" s="69"/>
      <c r="H50" s="69"/>
      <c r="I50" s="69"/>
    </row>
    <row r="51" spans="1:9" s="6" customFormat="1" ht="11" x14ac:dyDescent="0.2">
      <c r="A51" s="58" t="s">
        <v>197</v>
      </c>
      <c r="B51" s="59"/>
      <c r="C51" s="69"/>
      <c r="D51" s="69"/>
      <c r="E51" s="69"/>
      <c r="F51" s="69"/>
      <c r="G51" s="69"/>
      <c r="H51" s="69"/>
      <c r="I51" s="69"/>
    </row>
    <row r="52" spans="1:9" ht="27.75" customHeight="1" x14ac:dyDescent="0.25">
      <c r="A52" s="370" t="s">
        <v>198</v>
      </c>
      <c r="B52" s="429"/>
      <c r="C52" s="429"/>
      <c r="D52" s="429"/>
      <c r="E52" s="429"/>
      <c r="F52" s="429"/>
      <c r="G52" s="429"/>
      <c r="H52" s="429"/>
      <c r="I52" s="429"/>
    </row>
  </sheetData>
  <mergeCells count="42">
    <mergeCell ref="A48:I48"/>
    <mergeCell ref="A52:I52"/>
    <mergeCell ref="C41:D41"/>
    <mergeCell ref="G41:I41"/>
    <mergeCell ref="C42:D42"/>
    <mergeCell ref="G42:I42"/>
    <mergeCell ref="A47:I47"/>
    <mergeCell ref="B44:C44"/>
    <mergeCell ref="A45:I45"/>
    <mergeCell ref="A46:I46"/>
    <mergeCell ref="C39:D39"/>
    <mergeCell ref="J4:M4"/>
    <mergeCell ref="A1:I1"/>
    <mergeCell ref="B2:I2"/>
    <mergeCell ref="A4:A6"/>
    <mergeCell ref="B4:B6"/>
    <mergeCell ref="C4:C6"/>
    <mergeCell ref="D4:D6"/>
    <mergeCell ref="F4:I4"/>
    <mergeCell ref="I5:I6"/>
    <mergeCell ref="E4:E6"/>
    <mergeCell ref="C38:D38"/>
    <mergeCell ref="G38:I38"/>
    <mergeCell ref="K41:M41"/>
    <mergeCell ref="O41:Q41"/>
    <mergeCell ref="K42:M42"/>
    <mergeCell ref="O42:Q42"/>
    <mergeCell ref="S4:V4"/>
    <mergeCell ref="T41:V41"/>
    <mergeCell ref="N4:Q4"/>
    <mergeCell ref="M5:M6"/>
    <mergeCell ref="Q5:Q6"/>
    <mergeCell ref="K38:M38"/>
    <mergeCell ref="O38:Q38"/>
    <mergeCell ref="Z41:AB41"/>
    <mergeCell ref="T42:V42"/>
    <mergeCell ref="Z42:AB42"/>
    <mergeCell ref="Y4:AB4"/>
    <mergeCell ref="V5:V6"/>
    <mergeCell ref="AB5:AB6"/>
    <mergeCell ref="T38:V38"/>
    <mergeCell ref="Z38:AB38"/>
  </mergeCells>
  <pageMargins left="3.937007874015748E-2" right="3.937007874015748E-2" top="0.78740157480314965" bottom="0.31496062992125984" header="0.19685039370078741" footer="0.19685039370078741"/>
  <pageSetup paperSize="9" scale="65" orientation="landscape" r:id="rId1"/>
  <headerFooter alignWithMargins="0">
    <oddHeader xml:space="preserve">&amp;R&amp;"Times New Roman,обычный"&amp;7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L52"/>
  <sheetViews>
    <sheetView view="pageBreakPreview" zoomScale="110" zoomScaleNormal="73" zoomScaleSheetLayoutView="110" workbookViewId="0">
      <selection activeCell="F34" sqref="F34"/>
    </sheetView>
  </sheetViews>
  <sheetFormatPr defaultColWidth="0.6328125" defaultRowHeight="10.5" x14ac:dyDescent="0.25"/>
  <cols>
    <col min="1" max="1" width="8.54296875" style="39" customWidth="1"/>
    <col min="2" max="2" width="69.453125" style="39" customWidth="1"/>
    <col min="3" max="3" width="8.54296875" style="39" customWidth="1"/>
    <col min="4" max="4" width="6.54296875" style="39" customWidth="1"/>
    <col min="5" max="5" width="13.36328125" style="39" customWidth="1"/>
    <col min="6" max="6" width="11.54296875" style="39" customWidth="1"/>
    <col min="7" max="7" width="9.6328125" style="39" hidden="1" customWidth="1"/>
    <col min="8" max="8" width="10.6328125" style="39" hidden="1" customWidth="1"/>
    <col min="9" max="9" width="12.6328125" style="39" hidden="1" customWidth="1"/>
    <col min="10" max="116" width="0.6328125" style="36"/>
    <col min="117" max="16384" width="0.6328125" style="3"/>
  </cols>
  <sheetData>
    <row r="1" spans="1:9" ht="28.5" customHeight="1" x14ac:dyDescent="0.25">
      <c r="A1" s="455" t="s">
        <v>450</v>
      </c>
      <c r="B1" s="455"/>
      <c r="C1" s="455"/>
      <c r="D1" s="455"/>
      <c r="E1" s="455"/>
      <c r="F1" s="455"/>
      <c r="G1" s="455"/>
      <c r="H1" s="455"/>
      <c r="I1" s="455"/>
    </row>
    <row r="2" spans="1:9" s="7" customFormat="1" ht="13.5" customHeight="1" x14ac:dyDescent="0.3">
      <c r="A2" s="77"/>
      <c r="B2" s="374" t="s">
        <v>311</v>
      </c>
      <c r="C2" s="374"/>
      <c r="D2" s="374"/>
      <c r="E2" s="374"/>
      <c r="F2" s="374"/>
      <c r="G2" s="374"/>
      <c r="H2" s="374"/>
      <c r="I2" s="374"/>
    </row>
    <row r="3" spans="1:9" ht="13.5" thickBot="1" x14ac:dyDescent="0.35">
      <c r="A3" s="76"/>
      <c r="B3" s="76"/>
      <c r="C3" s="76"/>
      <c r="D3" s="76"/>
      <c r="E3" s="76"/>
      <c r="F3" s="76"/>
      <c r="G3" s="76"/>
      <c r="H3" s="76"/>
      <c r="I3" s="76"/>
    </row>
    <row r="4" spans="1:9" ht="11.25" customHeight="1" x14ac:dyDescent="0.25">
      <c r="A4" s="445" t="s">
        <v>122</v>
      </c>
      <c r="B4" s="420" t="s">
        <v>0</v>
      </c>
      <c r="C4" s="387" t="s">
        <v>123</v>
      </c>
      <c r="D4" s="387" t="s">
        <v>124</v>
      </c>
      <c r="E4" s="387" t="s">
        <v>310</v>
      </c>
      <c r="F4" s="420" t="s">
        <v>6</v>
      </c>
      <c r="G4" s="420"/>
      <c r="H4" s="420"/>
      <c r="I4" s="421"/>
    </row>
    <row r="5" spans="1:9" ht="14" customHeight="1" x14ac:dyDescent="0.3">
      <c r="A5" s="446"/>
      <c r="B5" s="356"/>
      <c r="C5" s="357"/>
      <c r="D5" s="357"/>
      <c r="E5" s="357"/>
      <c r="F5" s="23" t="s">
        <v>377</v>
      </c>
      <c r="G5" s="23" t="s">
        <v>308</v>
      </c>
      <c r="H5" s="23" t="s">
        <v>308</v>
      </c>
      <c r="I5" s="422" t="s">
        <v>5</v>
      </c>
    </row>
    <row r="6" spans="1:9" ht="39" customHeight="1" x14ac:dyDescent="0.25">
      <c r="A6" s="446"/>
      <c r="B6" s="356"/>
      <c r="C6" s="357"/>
      <c r="D6" s="357"/>
      <c r="E6" s="357"/>
      <c r="F6" s="90" t="s">
        <v>125</v>
      </c>
      <c r="G6" s="90" t="s">
        <v>126</v>
      </c>
      <c r="H6" s="90" t="s">
        <v>127</v>
      </c>
      <c r="I6" s="422"/>
    </row>
    <row r="7" spans="1:9" ht="13" x14ac:dyDescent="0.25">
      <c r="A7" s="202" t="s">
        <v>7</v>
      </c>
      <c r="B7" s="50" t="s">
        <v>8</v>
      </c>
      <c r="C7" s="50" t="s">
        <v>9</v>
      </c>
      <c r="D7" s="50" t="s">
        <v>10</v>
      </c>
      <c r="E7" s="50" t="s">
        <v>294</v>
      </c>
      <c r="F7" s="50" t="s">
        <v>11</v>
      </c>
      <c r="G7" s="50" t="s">
        <v>12</v>
      </c>
      <c r="H7" s="50" t="s">
        <v>13</v>
      </c>
      <c r="I7" s="209" t="s">
        <v>14</v>
      </c>
    </row>
    <row r="8" spans="1:9" ht="12.75" customHeight="1" x14ac:dyDescent="0.3">
      <c r="A8" s="203">
        <v>1</v>
      </c>
      <c r="B8" s="52" t="s">
        <v>259</v>
      </c>
      <c r="C8" s="44" t="s">
        <v>128</v>
      </c>
      <c r="D8" s="41" t="s">
        <v>21</v>
      </c>
      <c r="E8" s="44"/>
      <c r="F8" s="85">
        <f>F15</f>
        <v>4888347.8899999997</v>
      </c>
      <c r="G8" s="92"/>
      <c r="H8" s="92"/>
      <c r="I8" s="119"/>
    </row>
    <row r="9" spans="1:9" ht="90" customHeight="1" x14ac:dyDescent="0.3">
      <c r="A9" s="204" t="s">
        <v>129</v>
      </c>
      <c r="B9" s="53" t="s">
        <v>260</v>
      </c>
      <c r="C9" s="41" t="s">
        <v>130</v>
      </c>
      <c r="D9" s="41" t="s">
        <v>21</v>
      </c>
      <c r="E9" s="41"/>
      <c r="F9" s="92"/>
      <c r="G9" s="92"/>
      <c r="H9" s="92"/>
      <c r="I9" s="119"/>
    </row>
    <row r="10" spans="1:9" ht="24" customHeight="1" x14ac:dyDescent="0.3">
      <c r="A10" s="204" t="s">
        <v>131</v>
      </c>
      <c r="B10" s="53" t="s">
        <v>261</v>
      </c>
      <c r="C10" s="41" t="s">
        <v>132</v>
      </c>
      <c r="D10" s="41" t="s">
        <v>21</v>
      </c>
      <c r="E10" s="41"/>
      <c r="F10" s="92"/>
      <c r="G10" s="92"/>
      <c r="H10" s="92"/>
      <c r="I10" s="119"/>
    </row>
    <row r="11" spans="1:9" ht="24" customHeight="1" x14ac:dyDescent="0.3">
      <c r="A11" s="204" t="s">
        <v>133</v>
      </c>
      <c r="B11" s="53" t="s">
        <v>262</v>
      </c>
      <c r="C11" s="41" t="s">
        <v>135</v>
      </c>
      <c r="D11" s="41" t="s">
        <v>21</v>
      </c>
      <c r="E11" s="41"/>
      <c r="F11" s="92"/>
      <c r="G11" s="92"/>
      <c r="H11" s="92"/>
      <c r="I11" s="119"/>
    </row>
    <row r="12" spans="1:9" ht="24" customHeight="1" x14ac:dyDescent="0.3">
      <c r="A12" s="204" t="s">
        <v>295</v>
      </c>
      <c r="B12" s="40" t="s">
        <v>141</v>
      </c>
      <c r="C12" s="41" t="s">
        <v>296</v>
      </c>
      <c r="D12" s="41" t="s">
        <v>21</v>
      </c>
      <c r="E12" s="41"/>
      <c r="F12" s="92"/>
      <c r="G12" s="92"/>
      <c r="H12" s="92"/>
      <c r="I12" s="119"/>
    </row>
    <row r="13" spans="1:9" ht="24" customHeight="1" x14ac:dyDescent="0.3">
      <c r="A13" s="204"/>
      <c r="B13" s="40" t="s">
        <v>297</v>
      </c>
      <c r="C13" s="41" t="s">
        <v>298</v>
      </c>
      <c r="D13" s="41"/>
      <c r="E13" s="41"/>
      <c r="F13" s="92"/>
      <c r="G13" s="92"/>
      <c r="H13" s="92"/>
      <c r="I13" s="119"/>
    </row>
    <row r="14" spans="1:9" ht="24" customHeight="1" x14ac:dyDescent="0.3">
      <c r="A14" s="204" t="s">
        <v>299</v>
      </c>
      <c r="B14" s="40" t="s">
        <v>264</v>
      </c>
      <c r="C14" s="41" t="s">
        <v>300</v>
      </c>
      <c r="D14" s="41" t="s">
        <v>21</v>
      </c>
      <c r="E14" s="41"/>
      <c r="F14" s="92"/>
      <c r="G14" s="92"/>
      <c r="H14" s="92"/>
      <c r="I14" s="119"/>
    </row>
    <row r="15" spans="1:9" ht="40.4" customHeight="1" x14ac:dyDescent="0.3">
      <c r="A15" s="204" t="s">
        <v>134</v>
      </c>
      <c r="B15" s="53" t="s">
        <v>263</v>
      </c>
      <c r="C15" s="41" t="s">
        <v>136</v>
      </c>
      <c r="D15" s="41" t="s">
        <v>21</v>
      </c>
      <c r="E15" s="232" t="s">
        <v>397</v>
      </c>
      <c r="F15" s="92">
        <f>Внебюджет!E66+Внебюджет!E67</f>
        <v>4888347.8899999997</v>
      </c>
      <c r="G15" s="92"/>
      <c r="H15" s="92"/>
      <c r="I15" s="119"/>
    </row>
    <row r="16" spans="1:9" ht="34.5" customHeight="1" x14ac:dyDescent="0.3">
      <c r="A16" s="204" t="s">
        <v>137</v>
      </c>
      <c r="B16" s="54" t="s">
        <v>139</v>
      </c>
      <c r="C16" s="41" t="s">
        <v>138</v>
      </c>
      <c r="D16" s="41" t="s">
        <v>21</v>
      </c>
      <c r="E16" s="41"/>
      <c r="F16" s="92"/>
      <c r="G16" s="92"/>
      <c r="H16" s="92"/>
      <c r="I16" s="119"/>
    </row>
    <row r="17" spans="1:9" ht="24" customHeight="1" x14ac:dyDescent="0.3">
      <c r="A17" s="204" t="s">
        <v>140</v>
      </c>
      <c r="B17" s="40" t="s">
        <v>141</v>
      </c>
      <c r="C17" s="41" t="s">
        <v>142</v>
      </c>
      <c r="D17" s="41" t="s">
        <v>21</v>
      </c>
      <c r="E17" s="41"/>
      <c r="F17" s="92"/>
      <c r="G17" s="92"/>
      <c r="H17" s="92"/>
      <c r="I17" s="119"/>
    </row>
    <row r="18" spans="1:9" ht="12.75" customHeight="1" x14ac:dyDescent="0.3">
      <c r="A18" s="204" t="s">
        <v>143</v>
      </c>
      <c r="B18" s="40" t="s">
        <v>264</v>
      </c>
      <c r="C18" s="41" t="s">
        <v>144</v>
      </c>
      <c r="D18" s="41" t="s">
        <v>21</v>
      </c>
      <c r="E18" s="41"/>
      <c r="F18" s="92"/>
      <c r="G18" s="92"/>
      <c r="H18" s="92"/>
      <c r="I18" s="119"/>
    </row>
    <row r="19" spans="1:9" ht="24" customHeight="1" x14ac:dyDescent="0.3">
      <c r="A19" s="204" t="s">
        <v>145</v>
      </c>
      <c r="B19" s="54" t="s">
        <v>146</v>
      </c>
      <c r="C19" s="41" t="s">
        <v>147</v>
      </c>
      <c r="D19" s="41" t="s">
        <v>21</v>
      </c>
      <c r="E19" s="41"/>
      <c r="F19" s="92"/>
      <c r="G19" s="92"/>
      <c r="H19" s="92"/>
      <c r="I19" s="119"/>
    </row>
    <row r="20" spans="1:9" ht="24" customHeight="1" x14ac:dyDescent="0.3">
      <c r="A20" s="204"/>
      <c r="B20" s="40" t="s">
        <v>297</v>
      </c>
      <c r="C20" s="41" t="s">
        <v>301</v>
      </c>
      <c r="D20" s="41"/>
      <c r="E20" s="41"/>
      <c r="F20" s="92"/>
      <c r="G20" s="92"/>
      <c r="H20" s="92"/>
      <c r="I20" s="119"/>
    </row>
    <row r="21" spans="1:9" ht="24" customHeight="1" x14ac:dyDescent="0.3">
      <c r="A21" s="204" t="s">
        <v>148</v>
      </c>
      <c r="B21" s="40" t="s">
        <v>141</v>
      </c>
      <c r="C21" s="41" t="s">
        <v>149</v>
      </c>
      <c r="D21" s="41" t="s">
        <v>21</v>
      </c>
      <c r="E21" s="41"/>
      <c r="F21" s="92"/>
      <c r="G21" s="92"/>
      <c r="H21" s="92"/>
      <c r="I21" s="119"/>
    </row>
    <row r="22" spans="1:9" ht="12.75" customHeight="1" x14ac:dyDescent="0.3">
      <c r="A22" s="204" t="s">
        <v>150</v>
      </c>
      <c r="B22" s="40" t="s">
        <v>264</v>
      </c>
      <c r="C22" s="41" t="s">
        <v>151</v>
      </c>
      <c r="D22" s="41" t="s">
        <v>21</v>
      </c>
      <c r="E22" s="41"/>
      <c r="F22" s="92"/>
      <c r="G22" s="92"/>
      <c r="H22" s="92"/>
      <c r="I22" s="119"/>
    </row>
    <row r="23" spans="1:9" ht="12.75" customHeight="1" x14ac:dyDescent="0.3">
      <c r="A23" s="204" t="s">
        <v>152</v>
      </c>
      <c r="B23" s="54" t="s">
        <v>265</v>
      </c>
      <c r="C23" s="41" t="s">
        <v>153</v>
      </c>
      <c r="D23" s="41" t="s">
        <v>21</v>
      </c>
      <c r="E23" s="41"/>
      <c r="F23" s="92"/>
      <c r="G23" s="92"/>
      <c r="H23" s="92"/>
      <c r="I23" s="119"/>
    </row>
    <row r="24" spans="1:9" ht="12.75" customHeight="1" x14ac:dyDescent="0.3">
      <c r="A24" s="204"/>
      <c r="B24" s="40" t="s">
        <v>297</v>
      </c>
      <c r="C24" s="41" t="s">
        <v>302</v>
      </c>
      <c r="D24" s="41"/>
      <c r="E24" s="41"/>
      <c r="F24" s="92"/>
      <c r="G24" s="92"/>
      <c r="H24" s="92"/>
      <c r="I24" s="119"/>
    </row>
    <row r="25" spans="1:9" ht="11.25" customHeight="1" x14ac:dyDescent="0.3">
      <c r="A25" s="204" t="s">
        <v>154</v>
      </c>
      <c r="B25" s="54" t="s">
        <v>155</v>
      </c>
      <c r="C25" s="41" t="s">
        <v>156</v>
      </c>
      <c r="D25" s="41" t="s">
        <v>21</v>
      </c>
      <c r="E25" s="41"/>
      <c r="F25" s="92"/>
      <c r="G25" s="92"/>
      <c r="H25" s="92"/>
      <c r="I25" s="119"/>
    </row>
    <row r="26" spans="1:9" ht="24" customHeight="1" x14ac:dyDescent="0.3">
      <c r="A26" s="204" t="s">
        <v>157</v>
      </c>
      <c r="B26" s="40" t="s">
        <v>141</v>
      </c>
      <c r="C26" s="41" t="s">
        <v>158</v>
      </c>
      <c r="D26" s="41" t="s">
        <v>21</v>
      </c>
      <c r="E26" s="41"/>
      <c r="F26" s="92"/>
      <c r="G26" s="92"/>
      <c r="H26" s="92"/>
      <c r="I26" s="119"/>
    </row>
    <row r="27" spans="1:9" ht="12.75" customHeight="1" x14ac:dyDescent="0.3">
      <c r="A27" s="204" t="s">
        <v>159</v>
      </c>
      <c r="B27" s="40" t="s">
        <v>264</v>
      </c>
      <c r="C27" s="41" t="s">
        <v>160</v>
      </c>
      <c r="D27" s="41" t="s">
        <v>21</v>
      </c>
      <c r="E27" s="41"/>
      <c r="F27" s="92"/>
      <c r="G27" s="92"/>
      <c r="H27" s="92"/>
      <c r="I27" s="119"/>
    </row>
    <row r="28" spans="1:9" ht="12" customHeight="1" x14ac:dyDescent="0.3">
      <c r="A28" s="204" t="s">
        <v>161</v>
      </c>
      <c r="B28" s="54" t="s">
        <v>162</v>
      </c>
      <c r="C28" s="41" t="s">
        <v>163</v>
      </c>
      <c r="D28" s="41" t="s">
        <v>21</v>
      </c>
      <c r="E28" s="41"/>
      <c r="F28" s="92"/>
      <c r="G28" s="92"/>
      <c r="H28" s="92"/>
      <c r="I28" s="119"/>
    </row>
    <row r="29" spans="1:9" ht="24" customHeight="1" x14ac:dyDescent="0.3">
      <c r="A29" s="204" t="s">
        <v>164</v>
      </c>
      <c r="B29" s="40" t="s">
        <v>141</v>
      </c>
      <c r="C29" s="41" t="s">
        <v>165</v>
      </c>
      <c r="D29" s="41" t="s">
        <v>21</v>
      </c>
      <c r="E29" s="41"/>
      <c r="F29" s="92"/>
      <c r="G29" s="92"/>
      <c r="H29" s="92"/>
      <c r="I29" s="119"/>
    </row>
    <row r="30" spans="1:9" ht="24" customHeight="1" x14ac:dyDescent="0.3">
      <c r="A30" s="204"/>
      <c r="B30" s="40" t="s">
        <v>297</v>
      </c>
      <c r="C30" s="41" t="s">
        <v>303</v>
      </c>
      <c r="D30" s="41"/>
      <c r="E30" s="41"/>
      <c r="F30" s="92"/>
      <c r="G30" s="92"/>
      <c r="H30" s="92"/>
      <c r="I30" s="119"/>
    </row>
    <row r="31" spans="1:9" ht="11.25" customHeight="1" x14ac:dyDescent="0.3">
      <c r="A31" s="204" t="s">
        <v>166</v>
      </c>
      <c r="B31" s="40" t="s">
        <v>167</v>
      </c>
      <c r="C31" s="41" t="s">
        <v>168</v>
      </c>
      <c r="D31" s="41" t="s">
        <v>21</v>
      </c>
      <c r="E31" s="41"/>
      <c r="F31" s="92"/>
      <c r="G31" s="92"/>
      <c r="H31" s="92"/>
      <c r="I31" s="119"/>
    </row>
    <row r="32" spans="1:9" ht="24" customHeight="1" x14ac:dyDescent="0.3">
      <c r="A32" s="204" t="s">
        <v>8</v>
      </c>
      <c r="B32" s="62" t="s">
        <v>266</v>
      </c>
      <c r="C32" s="41" t="s">
        <v>169</v>
      </c>
      <c r="D32" s="41" t="s">
        <v>21</v>
      </c>
      <c r="E32" s="232" t="s">
        <v>397</v>
      </c>
      <c r="F32" s="92">
        <v>4888347.8899999997</v>
      </c>
      <c r="G32" s="92"/>
      <c r="H32" s="92"/>
      <c r="I32" s="119"/>
    </row>
    <row r="33" spans="1:9" ht="11.25" customHeight="1" x14ac:dyDescent="0.3">
      <c r="A33" s="205"/>
      <c r="B33" s="55" t="s">
        <v>170</v>
      </c>
      <c r="C33" s="41" t="s">
        <v>171</v>
      </c>
      <c r="D33" s="41"/>
      <c r="E33" s="41"/>
      <c r="F33" s="92"/>
      <c r="G33" s="92"/>
      <c r="H33" s="92"/>
      <c r="I33" s="119"/>
    </row>
    <row r="34" spans="1:9" ht="24" customHeight="1" x14ac:dyDescent="0.3">
      <c r="A34" s="204" t="s">
        <v>9</v>
      </c>
      <c r="B34" s="62" t="s">
        <v>172</v>
      </c>
      <c r="C34" s="41" t="s">
        <v>173</v>
      </c>
      <c r="D34" s="41" t="s">
        <v>21</v>
      </c>
      <c r="E34" s="41"/>
      <c r="F34" s="92"/>
      <c r="G34" s="92"/>
      <c r="H34" s="92"/>
      <c r="I34" s="119"/>
    </row>
    <row r="35" spans="1:9" ht="11.25" customHeight="1" thickBot="1" x14ac:dyDescent="0.35">
      <c r="A35" s="206"/>
      <c r="B35" s="207" t="s">
        <v>170</v>
      </c>
      <c r="C35" s="138" t="s">
        <v>174</v>
      </c>
      <c r="D35" s="138"/>
      <c r="E35" s="138"/>
      <c r="F35" s="219"/>
      <c r="G35" s="219"/>
      <c r="H35" s="219"/>
      <c r="I35" s="220"/>
    </row>
    <row r="37" spans="1:9" x14ac:dyDescent="0.25">
      <c r="D37" s="9"/>
      <c r="E37" s="9"/>
    </row>
    <row r="38" spans="1:9" x14ac:dyDescent="0.25">
      <c r="C38" s="440"/>
      <c r="D38" s="441"/>
      <c r="E38" s="37"/>
      <c r="F38" s="74"/>
      <c r="G38" s="440"/>
      <c r="H38" s="441"/>
      <c r="I38" s="441"/>
    </row>
    <row r="39" spans="1:9" s="1" customFormat="1" ht="8" x14ac:dyDescent="0.2">
      <c r="A39" s="66"/>
      <c r="B39" s="66"/>
      <c r="C39" s="444"/>
      <c r="D39" s="444"/>
      <c r="E39" s="68"/>
      <c r="F39" s="75"/>
      <c r="G39" s="66"/>
      <c r="H39" s="66"/>
      <c r="I39" s="66"/>
    </row>
    <row r="40" spans="1:9" s="1" customFormat="1" ht="8" x14ac:dyDescent="0.2">
      <c r="A40" s="66"/>
      <c r="B40" s="66"/>
      <c r="C40" s="68"/>
      <c r="D40" s="66"/>
      <c r="E40" s="66"/>
      <c r="F40" s="66"/>
      <c r="G40" s="66"/>
      <c r="H40" s="66"/>
      <c r="I40" s="66"/>
    </row>
    <row r="41" spans="1:9" x14ac:dyDescent="0.25">
      <c r="C41" s="440"/>
      <c r="D41" s="441"/>
      <c r="E41" s="37"/>
      <c r="F41" s="74"/>
      <c r="G41" s="440"/>
      <c r="H41" s="441"/>
      <c r="I41" s="441"/>
    </row>
    <row r="42" spans="1:9" s="1" customFormat="1" ht="8" x14ac:dyDescent="0.2">
      <c r="A42" s="66"/>
      <c r="B42" s="66"/>
      <c r="C42" s="444"/>
      <c r="D42" s="444"/>
      <c r="E42" s="68"/>
      <c r="F42" s="68"/>
      <c r="G42" s="444"/>
      <c r="H42" s="444"/>
      <c r="I42" s="444"/>
    </row>
    <row r="43" spans="1:9" s="1" customFormat="1" ht="8" x14ac:dyDescent="0.2">
      <c r="A43" s="66"/>
      <c r="B43" s="66"/>
      <c r="C43" s="68"/>
      <c r="D43" s="66"/>
      <c r="E43" s="66"/>
      <c r="F43" s="66"/>
      <c r="G43" s="66"/>
      <c r="H43" s="66"/>
      <c r="I43" s="66"/>
    </row>
    <row r="44" spans="1:9" x14ac:dyDescent="0.25">
      <c r="B44" s="452"/>
      <c r="C44" s="452"/>
    </row>
    <row r="45" spans="1:9" s="10" customFormat="1" ht="25.5" customHeight="1" x14ac:dyDescent="0.2">
      <c r="A45" s="373" t="s">
        <v>304</v>
      </c>
      <c r="B45" s="373"/>
      <c r="C45" s="373"/>
      <c r="D45" s="373"/>
      <c r="E45" s="373"/>
      <c r="F45" s="373"/>
      <c r="G45" s="373"/>
      <c r="H45" s="373"/>
      <c r="I45" s="373"/>
    </row>
    <row r="46" spans="1:9" s="6" customFormat="1" ht="60" customHeight="1" x14ac:dyDescent="0.2">
      <c r="A46" s="373" t="s">
        <v>305</v>
      </c>
      <c r="B46" s="373"/>
      <c r="C46" s="373"/>
      <c r="D46" s="373"/>
      <c r="E46" s="373"/>
      <c r="F46" s="373"/>
      <c r="G46" s="373"/>
      <c r="H46" s="373"/>
      <c r="I46" s="373"/>
    </row>
    <row r="47" spans="1:9" s="6" customFormat="1" ht="49.5" customHeight="1" x14ac:dyDescent="0.2">
      <c r="A47" s="457" t="s">
        <v>193</v>
      </c>
      <c r="B47" s="458"/>
      <c r="C47" s="458"/>
      <c r="D47" s="458"/>
      <c r="E47" s="458"/>
      <c r="F47" s="458"/>
      <c r="G47" s="458"/>
      <c r="H47" s="458"/>
      <c r="I47" s="458"/>
    </row>
    <row r="48" spans="1:9" s="6" customFormat="1" ht="20.25" customHeight="1" x14ac:dyDescent="0.2">
      <c r="A48" s="459" t="s">
        <v>194</v>
      </c>
      <c r="B48" s="459"/>
      <c r="C48" s="459"/>
      <c r="D48" s="459"/>
      <c r="E48" s="459"/>
      <c r="F48" s="459"/>
      <c r="G48" s="459"/>
      <c r="H48" s="459"/>
      <c r="I48" s="459"/>
    </row>
    <row r="49" spans="1:9" s="6" customFormat="1" ht="11" x14ac:dyDescent="0.2">
      <c r="A49" s="58" t="s">
        <v>195</v>
      </c>
      <c r="B49" s="59"/>
      <c r="C49" s="69"/>
      <c r="D49" s="69"/>
      <c r="E49" s="69"/>
      <c r="F49" s="69"/>
      <c r="G49" s="69"/>
      <c r="H49" s="69"/>
      <c r="I49" s="69"/>
    </row>
    <row r="50" spans="1:9" s="6" customFormat="1" ht="11" x14ac:dyDescent="0.2">
      <c r="A50" s="58" t="s">
        <v>196</v>
      </c>
      <c r="B50" s="59"/>
      <c r="C50" s="69"/>
      <c r="D50" s="69"/>
      <c r="E50" s="69"/>
      <c r="F50" s="69"/>
      <c r="G50" s="69"/>
      <c r="H50" s="69"/>
      <c r="I50" s="69"/>
    </row>
    <row r="51" spans="1:9" s="6" customFormat="1" ht="11" x14ac:dyDescent="0.2">
      <c r="A51" s="58" t="s">
        <v>197</v>
      </c>
      <c r="B51" s="59"/>
      <c r="C51" s="69"/>
      <c r="D51" s="69"/>
      <c r="E51" s="69"/>
      <c r="F51" s="69"/>
      <c r="G51" s="69"/>
      <c r="H51" s="69"/>
      <c r="I51" s="69"/>
    </row>
    <row r="52" spans="1:9" ht="33" customHeight="1" x14ac:dyDescent="0.25">
      <c r="A52" s="347" t="s">
        <v>198</v>
      </c>
      <c r="B52" s="456"/>
      <c r="C52" s="456"/>
      <c r="D52" s="456"/>
      <c r="E52" s="456"/>
      <c r="F52" s="456"/>
      <c r="G52" s="456"/>
      <c r="H52" s="456"/>
      <c r="I52" s="456"/>
    </row>
  </sheetData>
  <mergeCells count="22">
    <mergeCell ref="A52:I52"/>
    <mergeCell ref="E4:E6"/>
    <mergeCell ref="B44:C44"/>
    <mergeCell ref="A45:I45"/>
    <mergeCell ref="A46:I46"/>
    <mergeCell ref="A47:I47"/>
    <mergeCell ref="A48:I48"/>
    <mergeCell ref="C41:D41"/>
    <mergeCell ref="G41:I41"/>
    <mergeCell ref="C42:D42"/>
    <mergeCell ref="G42:I42"/>
    <mergeCell ref="C38:D38"/>
    <mergeCell ref="G38:I38"/>
    <mergeCell ref="C39:D39"/>
    <mergeCell ref="A1:I1"/>
    <mergeCell ref="B2:I2"/>
    <mergeCell ref="A4:A6"/>
    <mergeCell ref="B4:B6"/>
    <mergeCell ref="C4:C6"/>
    <mergeCell ref="D4:D6"/>
    <mergeCell ref="F4:I4"/>
    <mergeCell ref="I5:I6"/>
  </mergeCells>
  <pageMargins left="0.59055118110236227" right="0.51181102362204722" top="0.78740157480314965" bottom="0.31496062992125984" header="0.19685039370078741" footer="0.19685039370078741"/>
  <pageSetup paperSize="9" scale="95" orientation="landscape" r:id="rId1"/>
  <headerFooter alignWithMargins="0">
    <oddHeader xml:space="preserve">&amp;R&amp;"Times New Roman,обычный"&amp;7
</oddHeader>
  </headerFooter>
  <rowBreaks count="1" manualBreakCount="1">
    <brk id="24"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X61"/>
  <sheetViews>
    <sheetView tabSelected="1" zoomScale="70" zoomScaleNormal="70" zoomScaleSheetLayoutView="70" workbookViewId="0">
      <pane xSplit="3" ySplit="7" topLeftCell="D8" activePane="bottomRight" state="frozen"/>
      <selection pane="topRight" activeCell="D1" sqref="D1"/>
      <selection pane="bottomLeft" activeCell="A8" sqref="A8"/>
      <selection pane="bottomRight" activeCell="B5" sqref="B5:B6"/>
    </sheetView>
  </sheetViews>
  <sheetFormatPr defaultColWidth="17.453125" defaultRowHeight="10.5" x14ac:dyDescent="0.25"/>
  <cols>
    <col min="1" max="1" width="8.1796875" style="301" customWidth="1"/>
    <col min="2" max="2" width="66" style="301" customWidth="1"/>
    <col min="3" max="3" width="8.90625" style="301" customWidth="1"/>
    <col min="4" max="6" width="17.453125" style="301"/>
    <col min="7" max="7" width="17.453125" style="310"/>
    <col min="8" max="9" width="17.453125" style="301"/>
    <col min="10" max="12" width="17.453125" style="301" hidden="1" customWidth="1"/>
    <col min="13" max="15" width="17.453125" style="301"/>
    <col min="16" max="16" width="8.984375E-2" style="301" customWidth="1"/>
    <col min="17" max="17" width="14.453125" style="301" customWidth="1"/>
    <col min="18" max="16384" width="17.453125" style="301"/>
  </cols>
  <sheetData>
    <row r="2" spans="1:24" ht="107.25" customHeight="1" x14ac:dyDescent="0.25">
      <c r="B2" s="470" t="s">
        <v>455</v>
      </c>
      <c r="C2" s="470"/>
      <c r="D2" s="470"/>
      <c r="E2" s="470"/>
      <c r="F2" s="470"/>
      <c r="G2" s="470"/>
      <c r="H2" s="470"/>
      <c r="I2" s="470"/>
      <c r="J2" s="470"/>
      <c r="K2" s="302"/>
    </row>
    <row r="3" spans="1:24" ht="20" customHeight="1" x14ac:dyDescent="0.25">
      <c r="B3" s="471" t="s">
        <v>456</v>
      </c>
      <c r="C3" s="471"/>
      <c r="D3" s="471"/>
      <c r="E3" s="471"/>
      <c r="F3" s="471"/>
      <c r="G3" s="471"/>
      <c r="H3" s="471"/>
      <c r="I3" s="471"/>
      <c r="J3" s="471"/>
      <c r="K3" s="302"/>
    </row>
    <row r="4" spans="1:24" x14ac:dyDescent="0.25">
      <c r="B4" s="303"/>
      <c r="C4" s="303"/>
      <c r="D4" s="303"/>
      <c r="E4" s="303"/>
      <c r="F4" s="303"/>
      <c r="G4" s="303"/>
    </row>
    <row r="5" spans="1:24" ht="36.75" customHeight="1" x14ac:dyDescent="0.25">
      <c r="A5" s="460" t="s">
        <v>312</v>
      </c>
      <c r="B5" s="462" t="s">
        <v>313</v>
      </c>
      <c r="C5" s="464" t="s">
        <v>314</v>
      </c>
      <c r="D5" s="466" t="s">
        <v>315</v>
      </c>
      <c r="E5" s="466" t="s">
        <v>316</v>
      </c>
      <c r="F5" s="466" t="s">
        <v>317</v>
      </c>
      <c r="G5" s="472" t="s">
        <v>318</v>
      </c>
      <c r="H5" s="468" t="s">
        <v>319</v>
      </c>
      <c r="I5" s="468"/>
      <c r="J5" s="468"/>
      <c r="K5" s="468"/>
      <c r="L5" s="468"/>
      <c r="M5" s="468"/>
      <c r="N5" s="468"/>
      <c r="O5" s="468"/>
      <c r="P5" s="468"/>
      <c r="Q5" s="468"/>
      <c r="R5" s="468"/>
      <c r="S5" s="468"/>
      <c r="T5" s="468"/>
      <c r="U5" s="468"/>
      <c r="V5" s="468"/>
      <c r="W5" s="468"/>
      <c r="X5" s="468"/>
    </row>
    <row r="6" spans="1:24" s="304" customFormat="1" ht="25.75" customHeight="1" x14ac:dyDescent="0.25">
      <c r="A6" s="461"/>
      <c r="B6" s="463"/>
      <c r="C6" s="465"/>
      <c r="D6" s="466"/>
      <c r="E6" s="466"/>
      <c r="F6" s="466"/>
      <c r="G6" s="473"/>
      <c r="H6" s="311" t="s">
        <v>360</v>
      </c>
      <c r="I6" s="311" t="s">
        <v>361</v>
      </c>
      <c r="J6" s="311" t="s">
        <v>362</v>
      </c>
      <c r="K6" s="311" t="s">
        <v>424</v>
      </c>
      <c r="L6" s="311" t="s">
        <v>381</v>
      </c>
      <c r="M6" s="311" t="s">
        <v>363</v>
      </c>
      <c r="N6" s="311" t="s">
        <v>366</v>
      </c>
      <c r="O6" s="311" t="s">
        <v>367</v>
      </c>
      <c r="P6" s="311"/>
      <c r="Q6" s="311" t="s">
        <v>368</v>
      </c>
      <c r="R6" s="311" t="s">
        <v>409</v>
      </c>
      <c r="S6" s="311" t="s">
        <v>369</v>
      </c>
      <c r="T6" s="311" t="s">
        <v>430</v>
      </c>
      <c r="U6" s="311" t="s">
        <v>416</v>
      </c>
      <c r="V6" s="311" t="s">
        <v>435</v>
      </c>
      <c r="W6" s="311" t="s">
        <v>364</v>
      </c>
      <c r="X6" s="311" t="s">
        <v>365</v>
      </c>
    </row>
    <row r="7" spans="1:24" s="304" customFormat="1" ht="16.25" customHeight="1" x14ac:dyDescent="0.25">
      <c r="A7" s="305">
        <v>1</v>
      </c>
      <c r="B7" s="305">
        <v>2</v>
      </c>
      <c r="C7" s="305">
        <v>3</v>
      </c>
      <c r="D7" s="305">
        <v>4</v>
      </c>
      <c r="E7" s="305">
        <v>5</v>
      </c>
      <c r="F7" s="305">
        <v>6</v>
      </c>
      <c r="G7" s="305">
        <v>7</v>
      </c>
      <c r="H7" s="305">
        <v>8</v>
      </c>
      <c r="I7" s="305">
        <v>9</v>
      </c>
      <c r="J7" s="305">
        <v>10</v>
      </c>
      <c r="K7" s="305">
        <v>11</v>
      </c>
      <c r="L7" s="305">
        <v>12</v>
      </c>
      <c r="M7" s="305">
        <v>13</v>
      </c>
      <c r="N7" s="305">
        <v>14</v>
      </c>
      <c r="O7" s="305">
        <v>15</v>
      </c>
      <c r="P7" s="305">
        <v>16</v>
      </c>
      <c r="Q7" s="305">
        <v>17</v>
      </c>
      <c r="R7" s="305">
        <v>18</v>
      </c>
      <c r="S7" s="305">
        <v>19</v>
      </c>
      <c r="T7" s="305"/>
      <c r="U7" s="305">
        <v>20</v>
      </c>
      <c r="V7" s="305"/>
      <c r="W7" s="305">
        <v>21</v>
      </c>
      <c r="X7" s="305">
        <v>22</v>
      </c>
    </row>
    <row r="8" spans="1:24" s="321" customFormat="1" ht="31.75" customHeight="1" x14ac:dyDescent="0.3">
      <c r="A8" s="312">
        <v>1</v>
      </c>
      <c r="B8" s="318" t="s">
        <v>320</v>
      </c>
      <c r="C8" s="319" t="s">
        <v>21</v>
      </c>
      <c r="D8" s="320">
        <f>D9+D16+D22+D28+D29+D30</f>
        <v>129465730</v>
      </c>
      <c r="E8" s="320">
        <f>E9+E16+E22+E28+E29+E30</f>
        <v>11737290</v>
      </c>
      <c r="F8" s="320">
        <f t="shared" ref="F8:K8" si="0">F9+F16+F22+F28+F29+F30</f>
        <v>9335331.9299999997</v>
      </c>
      <c r="G8" s="320">
        <f>G9+G16+G22+G28+G29+G30</f>
        <v>150488351.93000001</v>
      </c>
      <c r="H8" s="320">
        <f t="shared" si="0"/>
        <v>121443540</v>
      </c>
      <c r="I8" s="320">
        <f t="shared" si="0"/>
        <v>8022190</v>
      </c>
      <c r="J8" s="320">
        <f t="shared" si="0"/>
        <v>0</v>
      </c>
      <c r="K8" s="320">
        <f t="shared" si="0"/>
        <v>0</v>
      </c>
      <c r="L8" s="320">
        <f t="shared" ref="L8:X8" si="1">L9+L16+L22+L28+L29+L30</f>
        <v>0</v>
      </c>
      <c r="M8" s="320">
        <f t="shared" si="1"/>
        <v>417840</v>
      </c>
      <c r="N8" s="320">
        <f t="shared" si="1"/>
        <v>3254580</v>
      </c>
      <c r="O8" s="320">
        <f t="shared" si="1"/>
        <v>3173240</v>
      </c>
      <c r="P8" s="320">
        <f t="shared" si="1"/>
        <v>0</v>
      </c>
      <c r="Q8" s="320">
        <f t="shared" si="1"/>
        <v>477000</v>
      </c>
      <c r="R8" s="320">
        <f t="shared" si="1"/>
        <v>0</v>
      </c>
      <c r="S8" s="320">
        <f t="shared" si="1"/>
        <v>1569000</v>
      </c>
      <c r="T8" s="320">
        <f t="shared" si="1"/>
        <v>0</v>
      </c>
      <c r="U8" s="320">
        <f t="shared" si="1"/>
        <v>0</v>
      </c>
      <c r="V8" s="320">
        <f t="shared" si="1"/>
        <v>0</v>
      </c>
      <c r="W8" s="320">
        <f t="shared" si="1"/>
        <v>2633050</v>
      </c>
      <c r="X8" s="320">
        <f t="shared" si="1"/>
        <v>212580</v>
      </c>
    </row>
    <row r="9" spans="1:24" s="317" customFormat="1" ht="26" x14ac:dyDescent="0.3">
      <c r="A9" s="312">
        <v>2</v>
      </c>
      <c r="B9" s="318" t="s">
        <v>321</v>
      </c>
      <c r="C9" s="319" t="s">
        <v>21</v>
      </c>
      <c r="D9" s="323">
        <f>SUM(D10:D15)</f>
        <v>104310580</v>
      </c>
      <c r="E9" s="323">
        <f t="shared" ref="E9:F9" si="2">SUM(E10:E15)</f>
        <v>1569000</v>
      </c>
      <c r="F9" s="323">
        <f t="shared" si="2"/>
        <v>3181630.9699999997</v>
      </c>
      <c r="G9" s="323">
        <f>SUM(G10:G15)</f>
        <v>109061210.97</v>
      </c>
      <c r="H9" s="323">
        <f>SUM(H10:H15)</f>
        <v>99200820</v>
      </c>
      <c r="I9" s="323">
        <f t="shared" ref="I9:L9" si="3">SUM(I10:I15)</f>
        <v>5109760</v>
      </c>
      <c r="J9" s="323">
        <f t="shared" si="3"/>
        <v>0</v>
      </c>
      <c r="K9" s="323">
        <f t="shared" si="3"/>
        <v>0</v>
      </c>
      <c r="L9" s="323">
        <f t="shared" si="3"/>
        <v>0</v>
      </c>
      <c r="M9" s="323">
        <f t="shared" ref="M9:X9" si="4">SUM(M10:M15)</f>
        <v>0</v>
      </c>
      <c r="N9" s="323">
        <f t="shared" si="4"/>
        <v>0</v>
      </c>
      <c r="O9" s="323">
        <f t="shared" si="4"/>
        <v>0</v>
      </c>
      <c r="P9" s="323">
        <f t="shared" si="4"/>
        <v>0</v>
      </c>
      <c r="Q9" s="323">
        <f t="shared" si="4"/>
        <v>0</v>
      </c>
      <c r="R9" s="323">
        <f t="shared" si="4"/>
        <v>0</v>
      </c>
      <c r="S9" s="323">
        <f t="shared" si="4"/>
        <v>1569000</v>
      </c>
      <c r="T9" s="323">
        <f t="shared" si="4"/>
        <v>0</v>
      </c>
      <c r="U9" s="323">
        <f t="shared" si="4"/>
        <v>0</v>
      </c>
      <c r="V9" s="323"/>
      <c r="W9" s="323">
        <f t="shared" si="4"/>
        <v>0</v>
      </c>
      <c r="X9" s="323">
        <f t="shared" si="4"/>
        <v>0</v>
      </c>
    </row>
    <row r="10" spans="1:24" s="317" customFormat="1" ht="13" x14ac:dyDescent="0.3">
      <c r="A10" s="324">
        <v>3</v>
      </c>
      <c r="B10" s="325" t="s">
        <v>322</v>
      </c>
      <c r="C10" s="326">
        <v>211</v>
      </c>
      <c r="D10" s="322">
        <f>H10+I10</f>
        <v>79563590</v>
      </c>
      <c r="E10" s="322">
        <f>J10+L10+M10+N10+O10+P10+Q10+S10+W10+X10</f>
        <v>0</v>
      </c>
      <c r="F10" s="322">
        <v>2305617.46</v>
      </c>
      <c r="G10" s="322">
        <f>SUM(D10:F10)</f>
        <v>81869207.459999993</v>
      </c>
      <c r="H10" s="322">
        <v>75670450</v>
      </c>
      <c r="I10" s="322">
        <v>3893140</v>
      </c>
      <c r="J10" s="322"/>
      <c r="K10" s="322"/>
      <c r="L10" s="322"/>
      <c r="M10" s="322"/>
      <c r="N10" s="322"/>
      <c r="O10" s="322"/>
      <c r="P10" s="322"/>
      <c r="Q10" s="322"/>
      <c r="R10" s="322"/>
      <c r="S10" s="322"/>
      <c r="T10" s="322"/>
      <c r="U10" s="322"/>
      <c r="V10" s="322"/>
      <c r="W10" s="327"/>
      <c r="X10" s="327"/>
    </row>
    <row r="11" spans="1:24" s="317" customFormat="1" ht="15" customHeight="1" x14ac:dyDescent="0.3">
      <c r="A11" s="324">
        <v>4</v>
      </c>
      <c r="B11" s="325" t="s">
        <v>323</v>
      </c>
      <c r="C11" s="326">
        <v>212</v>
      </c>
      <c r="D11" s="322">
        <f t="shared" ref="D11:D15" si="5">H11+I11</f>
        <v>434750</v>
      </c>
      <c r="E11" s="322">
        <f>J11+L11+M11+N11+O11+P11+Q11+S11+W11+X11</f>
        <v>0</v>
      </c>
      <c r="F11" s="322">
        <v>1260</v>
      </c>
      <c r="G11" s="322">
        <f t="shared" ref="G11:G15" si="6">SUM(D11:F11)</f>
        <v>436010</v>
      </c>
      <c r="H11" s="322">
        <v>434750</v>
      </c>
      <c r="I11" s="322"/>
      <c r="J11" s="322"/>
      <c r="K11" s="322"/>
      <c r="L11" s="322"/>
      <c r="M11" s="322"/>
      <c r="N11" s="322"/>
      <c r="O11" s="322"/>
      <c r="P11" s="322"/>
      <c r="Q11" s="322"/>
      <c r="R11" s="322"/>
      <c r="S11" s="322"/>
      <c r="T11" s="322"/>
      <c r="U11" s="322"/>
      <c r="V11" s="322"/>
      <c r="W11" s="327"/>
      <c r="X11" s="327"/>
    </row>
    <row r="12" spans="1:24" s="317" customFormat="1" ht="16" customHeight="1" x14ac:dyDescent="0.3">
      <c r="A12" s="324">
        <v>5</v>
      </c>
      <c r="B12" s="325" t="s">
        <v>324</v>
      </c>
      <c r="C12" s="326">
        <v>213</v>
      </c>
      <c r="D12" s="322">
        <f t="shared" si="5"/>
        <v>24027240</v>
      </c>
      <c r="E12" s="322">
        <f t="shared" ref="E12:E15" si="7">J12+L12+M12+N12+O12+P12+Q12+S12+W12+X12</f>
        <v>0</v>
      </c>
      <c r="F12" s="322">
        <v>750752.38</v>
      </c>
      <c r="G12" s="322">
        <f t="shared" si="6"/>
        <v>24777992.379999999</v>
      </c>
      <c r="H12" s="322">
        <v>22810620</v>
      </c>
      <c r="I12" s="322">
        <v>1216620</v>
      </c>
      <c r="J12" s="322"/>
      <c r="K12" s="322"/>
      <c r="L12" s="322"/>
      <c r="M12" s="322"/>
      <c r="N12" s="322"/>
      <c r="O12" s="322"/>
      <c r="P12" s="322"/>
      <c r="Q12" s="322"/>
      <c r="R12" s="322"/>
      <c r="S12" s="322"/>
      <c r="T12" s="322"/>
      <c r="U12" s="322"/>
      <c r="V12" s="322"/>
      <c r="W12" s="327"/>
      <c r="X12" s="327"/>
    </row>
    <row r="13" spans="1:24" s="317" customFormat="1" ht="13" x14ac:dyDescent="0.3">
      <c r="A13" s="324">
        <v>6</v>
      </c>
      <c r="B13" s="328" t="s">
        <v>325</v>
      </c>
      <c r="C13" s="329">
        <v>226</v>
      </c>
      <c r="D13" s="322">
        <f t="shared" si="5"/>
        <v>285000</v>
      </c>
      <c r="E13" s="322">
        <f t="shared" si="7"/>
        <v>0</v>
      </c>
      <c r="F13" s="322">
        <v>24089.73</v>
      </c>
      <c r="G13" s="322">
        <f t="shared" si="6"/>
        <v>309089.73</v>
      </c>
      <c r="H13" s="322">
        <v>285000</v>
      </c>
      <c r="I13" s="322"/>
      <c r="J13" s="322"/>
      <c r="K13" s="322"/>
      <c r="L13" s="322"/>
      <c r="M13" s="322"/>
      <c r="N13" s="322"/>
      <c r="O13" s="322"/>
      <c r="P13" s="322"/>
      <c r="Q13" s="322"/>
      <c r="R13" s="322"/>
      <c r="S13" s="322"/>
      <c r="T13" s="322"/>
      <c r="U13" s="322"/>
      <c r="V13" s="322"/>
      <c r="W13" s="327"/>
      <c r="X13" s="327"/>
    </row>
    <row r="14" spans="1:24" s="317" customFormat="1" ht="17" customHeight="1" x14ac:dyDescent="0.3">
      <c r="A14" s="324">
        <v>7</v>
      </c>
      <c r="B14" s="325" t="s">
        <v>326</v>
      </c>
      <c r="C14" s="326">
        <v>266</v>
      </c>
      <c r="D14" s="322">
        <f t="shared" si="5"/>
        <v>0</v>
      </c>
      <c r="E14" s="322"/>
      <c r="F14" s="322"/>
      <c r="G14" s="322">
        <f t="shared" si="6"/>
        <v>0</v>
      </c>
      <c r="H14" s="322"/>
      <c r="I14" s="322"/>
      <c r="J14" s="322"/>
      <c r="K14" s="322"/>
      <c r="L14" s="322"/>
      <c r="M14" s="322"/>
      <c r="N14" s="322"/>
      <c r="O14" s="322"/>
      <c r="P14" s="322"/>
      <c r="Q14" s="322"/>
      <c r="R14" s="322"/>
      <c r="S14" s="322"/>
      <c r="T14" s="322"/>
      <c r="U14" s="322"/>
      <c r="V14" s="322"/>
      <c r="W14" s="327"/>
      <c r="X14" s="327"/>
    </row>
    <row r="15" spans="1:24" s="317" customFormat="1" ht="19.5" customHeight="1" x14ac:dyDescent="0.3">
      <c r="A15" s="324">
        <v>8</v>
      </c>
      <c r="B15" s="325" t="s">
        <v>378</v>
      </c>
      <c r="C15" s="326">
        <v>214</v>
      </c>
      <c r="D15" s="322">
        <f t="shared" si="5"/>
        <v>0</v>
      </c>
      <c r="E15" s="322">
        <f t="shared" si="7"/>
        <v>1569000</v>
      </c>
      <c r="F15" s="322">
        <v>99911.4</v>
      </c>
      <c r="G15" s="322">
        <f t="shared" si="6"/>
        <v>1668911.4</v>
      </c>
      <c r="H15" s="322"/>
      <c r="I15" s="322"/>
      <c r="J15" s="322"/>
      <c r="K15" s="322"/>
      <c r="L15" s="322"/>
      <c r="M15" s="322"/>
      <c r="N15" s="322"/>
      <c r="O15" s="322"/>
      <c r="P15" s="322"/>
      <c r="Q15" s="322"/>
      <c r="R15" s="322"/>
      <c r="S15" s="322">
        <v>1569000</v>
      </c>
      <c r="T15" s="322"/>
      <c r="U15" s="322"/>
      <c r="V15" s="322"/>
      <c r="W15" s="327"/>
      <c r="X15" s="327"/>
    </row>
    <row r="16" spans="1:24" s="317" customFormat="1" ht="13" x14ac:dyDescent="0.3">
      <c r="A16" s="312">
        <v>9</v>
      </c>
      <c r="B16" s="313" t="s">
        <v>328</v>
      </c>
      <c r="C16" s="314" t="s">
        <v>21</v>
      </c>
      <c r="D16" s="315">
        <f>SUM(D17:D21)</f>
        <v>0</v>
      </c>
      <c r="E16" s="315">
        <f>SUM(E17:E21)</f>
        <v>6330724</v>
      </c>
      <c r="F16" s="315">
        <f>SUM(F17:F21)</f>
        <v>240703.6</v>
      </c>
      <c r="G16" s="315">
        <f>SUM(G17:G21)</f>
        <v>6571427.5999999996</v>
      </c>
      <c r="H16" s="315">
        <f>SUM(H17:H21)</f>
        <v>0</v>
      </c>
      <c r="I16" s="315">
        <f t="shared" ref="I16:L16" si="8">SUM(I17:I20)</f>
        <v>0</v>
      </c>
      <c r="J16" s="315">
        <f t="shared" si="8"/>
        <v>0</v>
      </c>
      <c r="K16" s="315">
        <f t="shared" si="8"/>
        <v>0</v>
      </c>
      <c r="L16" s="315">
        <f t="shared" si="8"/>
        <v>0</v>
      </c>
      <c r="M16" s="315">
        <f t="shared" ref="M16:X16" si="9">SUM(M17:M20)</f>
        <v>417840</v>
      </c>
      <c r="N16" s="315">
        <f>SUM(N17:N20)</f>
        <v>1113222</v>
      </c>
      <c r="O16" s="315">
        <f>SUM(O17:O20)</f>
        <v>3173240</v>
      </c>
      <c r="P16" s="315">
        <f>SUM(P17:P21)</f>
        <v>0</v>
      </c>
      <c r="Q16" s="315">
        <f t="shared" si="9"/>
        <v>477000</v>
      </c>
      <c r="R16" s="315">
        <f t="shared" si="9"/>
        <v>0</v>
      </c>
      <c r="S16" s="315">
        <f t="shared" si="9"/>
        <v>0</v>
      </c>
      <c r="T16" s="315"/>
      <c r="U16" s="315">
        <f t="shared" si="9"/>
        <v>0</v>
      </c>
      <c r="V16" s="315"/>
      <c r="W16" s="316">
        <f t="shared" si="9"/>
        <v>936842</v>
      </c>
      <c r="X16" s="316">
        <f t="shared" si="9"/>
        <v>212580</v>
      </c>
    </row>
    <row r="17" spans="1:24" s="317" customFormat="1" ht="18" customHeight="1" x14ac:dyDescent="0.3">
      <c r="A17" s="324">
        <v>10</v>
      </c>
      <c r="B17" s="325" t="s">
        <v>329</v>
      </c>
      <c r="C17" s="326">
        <v>262</v>
      </c>
      <c r="D17" s="322">
        <f>H17+I17</f>
        <v>0</v>
      </c>
      <c r="E17" s="322">
        <f>M17+N17+O17+W17+X17</f>
        <v>3410984</v>
      </c>
      <c r="F17" s="322"/>
      <c r="G17" s="322">
        <f>SUM(D17:F17)</f>
        <v>3410984</v>
      </c>
      <c r="H17" s="322"/>
      <c r="I17" s="322"/>
      <c r="J17" s="322"/>
      <c r="K17" s="322"/>
      <c r="L17" s="322"/>
      <c r="M17" s="322">
        <v>417840</v>
      </c>
      <c r="N17" s="322">
        <v>1113222</v>
      </c>
      <c r="O17" s="322">
        <v>730500</v>
      </c>
      <c r="P17" s="322"/>
      <c r="Q17" s="322"/>
      <c r="R17" s="322"/>
      <c r="S17" s="322"/>
      <c r="T17" s="322"/>
      <c r="U17" s="322"/>
      <c r="V17" s="322"/>
      <c r="W17" s="327">
        <v>936842</v>
      </c>
      <c r="X17" s="327">
        <v>212580</v>
      </c>
    </row>
    <row r="18" spans="1:24" s="317" customFormat="1" ht="13.5" customHeight="1" x14ac:dyDescent="0.3">
      <c r="A18" s="324">
        <v>11</v>
      </c>
      <c r="B18" s="325" t="s">
        <v>326</v>
      </c>
      <c r="C18" s="326">
        <v>266</v>
      </c>
      <c r="D18" s="322">
        <f t="shared" ref="D18:D26" si="10">H18+I18</f>
        <v>0</v>
      </c>
      <c r="E18" s="322"/>
      <c r="F18" s="322"/>
      <c r="G18" s="322">
        <f>SUM(D18:F18)</f>
        <v>0</v>
      </c>
      <c r="H18" s="322"/>
      <c r="I18" s="322"/>
      <c r="J18" s="322"/>
      <c r="K18" s="322"/>
      <c r="L18" s="322"/>
      <c r="M18" s="322"/>
      <c r="O18" s="322"/>
      <c r="P18" s="322"/>
      <c r="Q18" s="322"/>
      <c r="R18" s="322"/>
      <c r="S18" s="322"/>
      <c r="T18" s="322"/>
      <c r="U18" s="322"/>
      <c r="V18" s="322"/>
      <c r="W18" s="327"/>
      <c r="X18" s="327"/>
    </row>
    <row r="19" spans="1:24" s="317" customFormat="1" ht="14" customHeight="1" x14ac:dyDescent="0.3">
      <c r="A19" s="324">
        <v>12</v>
      </c>
      <c r="B19" s="325" t="s">
        <v>330</v>
      </c>
      <c r="C19" s="326">
        <v>296</v>
      </c>
      <c r="D19" s="322">
        <f t="shared" si="10"/>
        <v>0</v>
      </c>
      <c r="E19" s="322">
        <f t="shared" ref="E19:E21" si="11">J19+L19+M19+N19+O19+P19+Q19+S19+W19+X19</f>
        <v>2442740</v>
      </c>
      <c r="F19" s="322">
        <v>239415.75</v>
      </c>
      <c r="G19" s="322">
        <f>SUM(D19:F19)</f>
        <v>2682155.75</v>
      </c>
      <c r="H19" s="322"/>
      <c r="I19" s="322"/>
      <c r="J19" s="322"/>
      <c r="K19" s="322"/>
      <c r="L19" s="322"/>
      <c r="M19" s="322"/>
      <c r="N19" s="322"/>
      <c r="O19" s="322">
        <v>2442740</v>
      </c>
      <c r="P19" s="322"/>
      <c r="Q19" s="322"/>
      <c r="R19" s="322"/>
      <c r="S19" s="322"/>
      <c r="T19" s="322"/>
      <c r="U19" s="322"/>
      <c r="V19" s="322"/>
      <c r="W19" s="327"/>
      <c r="X19" s="327"/>
    </row>
    <row r="20" spans="1:24" s="317" customFormat="1" ht="24" customHeight="1" x14ac:dyDescent="0.3">
      <c r="A20" s="324">
        <v>13</v>
      </c>
      <c r="B20" s="325" t="s">
        <v>379</v>
      </c>
      <c r="C20" s="330" t="s">
        <v>380</v>
      </c>
      <c r="D20" s="322">
        <f t="shared" si="10"/>
        <v>0</v>
      </c>
      <c r="E20" s="322">
        <f t="shared" si="11"/>
        <v>477000</v>
      </c>
      <c r="F20" s="322"/>
      <c r="G20" s="322">
        <f>SUM(D20:F20)</f>
        <v>477000</v>
      </c>
      <c r="H20" s="322"/>
      <c r="I20" s="322"/>
      <c r="J20" s="322"/>
      <c r="K20" s="322"/>
      <c r="L20" s="322"/>
      <c r="M20" s="322"/>
      <c r="N20" s="322"/>
      <c r="O20" s="322"/>
      <c r="P20" s="322"/>
      <c r="Q20" s="322">
        <v>477000</v>
      </c>
      <c r="R20" s="322"/>
      <c r="S20" s="322"/>
      <c r="T20" s="322"/>
      <c r="U20" s="322"/>
      <c r="V20" s="322"/>
      <c r="W20" s="327"/>
      <c r="X20" s="327"/>
    </row>
    <row r="21" spans="1:24" s="317" customFormat="1" ht="24.5" customHeight="1" x14ac:dyDescent="0.3">
      <c r="A21" s="324">
        <v>13</v>
      </c>
      <c r="B21" s="325" t="s">
        <v>382</v>
      </c>
      <c r="C21" s="330" t="s">
        <v>383</v>
      </c>
      <c r="D21" s="322">
        <f t="shared" si="10"/>
        <v>0</v>
      </c>
      <c r="E21" s="322">
        <f t="shared" si="11"/>
        <v>0</v>
      </c>
      <c r="F21" s="322">
        <v>1287.8499999999999</v>
      </c>
      <c r="G21" s="322">
        <f>SUM(D21:F21)</f>
        <v>1287.8499999999999</v>
      </c>
      <c r="H21" s="322"/>
      <c r="I21" s="322"/>
      <c r="J21" s="322"/>
      <c r="K21" s="322"/>
      <c r="L21" s="322"/>
      <c r="M21" s="322"/>
      <c r="N21" s="322"/>
      <c r="O21" s="322"/>
      <c r="P21" s="322"/>
      <c r="Q21" s="322"/>
      <c r="R21" s="322"/>
      <c r="S21" s="322"/>
      <c r="T21" s="322"/>
      <c r="U21" s="322"/>
      <c r="V21" s="322"/>
      <c r="W21" s="327"/>
      <c r="X21" s="327"/>
    </row>
    <row r="22" spans="1:24" s="317" customFormat="1" ht="13" x14ac:dyDescent="0.3">
      <c r="A22" s="312">
        <v>14</v>
      </c>
      <c r="B22" s="313" t="s">
        <v>331</v>
      </c>
      <c r="C22" s="314" t="s">
        <v>21</v>
      </c>
      <c r="D22" s="315">
        <f t="shared" ref="D22" si="12">SUM(D23:D27)</f>
        <v>2354959</v>
      </c>
      <c r="E22" s="315">
        <f>SUM(E23:E27)</f>
        <v>0</v>
      </c>
      <c r="F22" s="315">
        <f>SUM(F23:F27)+F29</f>
        <v>500716.87</v>
      </c>
      <c r="G22" s="315">
        <f>SUM(G23:G27)</f>
        <v>2805675.87</v>
      </c>
      <c r="H22" s="315">
        <f>SUM(H23:H27)</f>
        <v>2202959</v>
      </c>
      <c r="I22" s="315">
        <f t="shared" ref="I22:L22" si="13">SUM(I23:I27)</f>
        <v>152000</v>
      </c>
      <c r="J22" s="315">
        <f t="shared" si="13"/>
        <v>0</v>
      </c>
      <c r="K22" s="315">
        <f t="shared" si="13"/>
        <v>0</v>
      </c>
      <c r="L22" s="315">
        <f t="shared" si="13"/>
        <v>0</v>
      </c>
      <c r="M22" s="315">
        <f t="shared" ref="M22:X22" si="14">SUM(M23:M27)</f>
        <v>0</v>
      </c>
      <c r="N22" s="315">
        <f t="shared" si="14"/>
        <v>0</v>
      </c>
      <c r="O22" s="315">
        <f t="shared" si="14"/>
        <v>0</v>
      </c>
      <c r="P22" s="315">
        <f t="shared" si="14"/>
        <v>0</v>
      </c>
      <c r="Q22" s="315">
        <f t="shared" si="14"/>
        <v>0</v>
      </c>
      <c r="R22" s="315">
        <f t="shared" si="14"/>
        <v>0</v>
      </c>
      <c r="S22" s="315">
        <f t="shared" si="14"/>
        <v>0</v>
      </c>
      <c r="T22" s="315"/>
      <c r="U22" s="315">
        <f t="shared" si="14"/>
        <v>0</v>
      </c>
      <c r="V22" s="315"/>
      <c r="W22" s="316">
        <f t="shared" si="14"/>
        <v>0</v>
      </c>
      <c r="X22" s="316">
        <f t="shared" si="14"/>
        <v>0</v>
      </c>
    </row>
    <row r="23" spans="1:24" s="317" customFormat="1" ht="13" x14ac:dyDescent="0.3">
      <c r="A23" s="324">
        <v>15</v>
      </c>
      <c r="B23" s="325" t="s">
        <v>332</v>
      </c>
      <c r="C23" s="326">
        <v>291</v>
      </c>
      <c r="D23" s="322">
        <f t="shared" si="10"/>
        <v>1942382</v>
      </c>
      <c r="E23" s="322">
        <f t="shared" ref="E23:E26" si="15">J23+L23+M23+N23+O23+P23+Q23+S23+W23+X23</f>
        <v>0</v>
      </c>
      <c r="F23" s="322">
        <v>189792</v>
      </c>
      <c r="G23" s="322">
        <f t="shared" ref="G23:G28" si="16">SUM(D23:F23)</f>
        <v>2132174</v>
      </c>
      <c r="H23" s="322">
        <v>1866894</v>
      </c>
      <c r="I23" s="322">
        <v>75488</v>
      </c>
      <c r="J23" s="322"/>
      <c r="K23" s="322"/>
      <c r="L23" s="322"/>
      <c r="M23" s="322"/>
      <c r="N23" s="322"/>
      <c r="O23" s="322"/>
      <c r="P23" s="322"/>
      <c r="Q23" s="322"/>
      <c r="R23" s="322"/>
      <c r="S23" s="322"/>
      <c r="T23" s="322"/>
      <c r="U23" s="322"/>
      <c r="V23" s="322"/>
      <c r="W23" s="327"/>
      <c r="X23" s="327"/>
    </row>
    <row r="24" spans="1:24" s="317" customFormat="1" ht="13" x14ac:dyDescent="0.3">
      <c r="A24" s="324">
        <v>16</v>
      </c>
      <c r="B24" s="325" t="s">
        <v>333</v>
      </c>
      <c r="C24" s="326">
        <v>291</v>
      </c>
      <c r="D24" s="322">
        <f t="shared" si="10"/>
        <v>405951</v>
      </c>
      <c r="E24" s="322">
        <f t="shared" si="15"/>
        <v>0</v>
      </c>
      <c r="F24" s="322">
        <v>27751</v>
      </c>
      <c r="G24" s="322">
        <f t="shared" si="16"/>
        <v>433702</v>
      </c>
      <c r="H24" s="322">
        <v>331439</v>
      </c>
      <c r="I24" s="322">
        <v>74512</v>
      </c>
      <c r="J24" s="322"/>
      <c r="K24" s="322"/>
      <c r="L24" s="322"/>
      <c r="M24" s="322"/>
      <c r="N24" s="322"/>
      <c r="O24" s="322"/>
      <c r="P24" s="322"/>
      <c r="Q24" s="322"/>
      <c r="R24" s="322"/>
      <c r="S24" s="322"/>
      <c r="T24" s="322"/>
      <c r="U24" s="322"/>
      <c r="V24" s="322"/>
      <c r="W24" s="327"/>
      <c r="X24" s="327"/>
    </row>
    <row r="25" spans="1:24" s="317" customFormat="1" ht="13" x14ac:dyDescent="0.3">
      <c r="A25" s="324">
        <v>17</v>
      </c>
      <c r="B25" s="325" t="s">
        <v>334</v>
      </c>
      <c r="C25" s="326">
        <v>291</v>
      </c>
      <c r="D25" s="322">
        <f t="shared" si="10"/>
        <v>6626</v>
      </c>
      <c r="E25" s="322">
        <f t="shared" si="15"/>
        <v>0</v>
      </c>
      <c r="F25" s="322"/>
      <c r="G25" s="322">
        <f t="shared" si="16"/>
        <v>6626</v>
      </c>
      <c r="H25" s="322">
        <v>4626</v>
      </c>
      <c r="I25" s="322">
        <v>2000</v>
      </c>
      <c r="J25" s="322"/>
      <c r="K25" s="322"/>
      <c r="L25" s="322"/>
      <c r="M25" s="322"/>
      <c r="N25" s="322"/>
      <c r="O25" s="322"/>
      <c r="P25" s="322"/>
      <c r="Q25" s="322"/>
      <c r="R25" s="322"/>
      <c r="S25" s="322"/>
      <c r="T25" s="322"/>
      <c r="U25" s="322"/>
      <c r="V25" s="322"/>
      <c r="W25" s="327"/>
      <c r="X25" s="327"/>
    </row>
    <row r="26" spans="1:24" s="317" customFormat="1" ht="13" x14ac:dyDescent="0.3">
      <c r="A26" s="324">
        <v>18</v>
      </c>
      <c r="B26" s="325" t="s">
        <v>335</v>
      </c>
      <c r="C26" s="326">
        <v>291</v>
      </c>
      <c r="D26" s="322">
        <f t="shared" si="10"/>
        <v>0</v>
      </c>
      <c r="E26" s="322">
        <f t="shared" si="15"/>
        <v>0</v>
      </c>
      <c r="F26" s="322">
        <v>44573.87</v>
      </c>
      <c r="G26" s="322">
        <f t="shared" si="16"/>
        <v>44573.87</v>
      </c>
      <c r="H26" s="322"/>
      <c r="I26" s="322"/>
      <c r="J26" s="322"/>
      <c r="K26" s="322"/>
      <c r="L26" s="322"/>
      <c r="M26" s="322"/>
      <c r="N26" s="322"/>
      <c r="O26" s="322"/>
      <c r="P26" s="322"/>
      <c r="Q26" s="322"/>
      <c r="R26" s="322"/>
      <c r="S26" s="322"/>
      <c r="T26" s="322"/>
      <c r="U26" s="322"/>
      <c r="V26" s="322"/>
      <c r="W26" s="327"/>
      <c r="X26" s="327"/>
    </row>
    <row r="27" spans="1:24" s="317" customFormat="1" ht="26" x14ac:dyDescent="0.3">
      <c r="A27" s="324">
        <v>19</v>
      </c>
      <c r="B27" s="325" t="s">
        <v>336</v>
      </c>
      <c r="C27" s="331" t="s">
        <v>425</v>
      </c>
      <c r="D27" s="322"/>
      <c r="E27" s="322"/>
      <c r="F27" s="322">
        <v>188600</v>
      </c>
      <c r="G27" s="322">
        <f t="shared" si="16"/>
        <v>188600</v>
      </c>
      <c r="H27" s="322"/>
      <c r="I27" s="322"/>
      <c r="J27" s="322"/>
      <c r="K27" s="322"/>
      <c r="L27" s="322"/>
      <c r="M27" s="322"/>
      <c r="N27" s="322"/>
      <c r="O27" s="322"/>
      <c r="P27" s="322"/>
      <c r="Q27" s="322"/>
      <c r="R27" s="322"/>
      <c r="S27" s="322"/>
      <c r="T27" s="322"/>
      <c r="U27" s="322"/>
      <c r="V27" s="322"/>
      <c r="W27" s="327"/>
      <c r="X27" s="327"/>
    </row>
    <row r="28" spans="1:24" s="317" customFormat="1" ht="24.5" customHeight="1" x14ac:dyDescent="0.3">
      <c r="A28" s="312">
        <v>20</v>
      </c>
      <c r="B28" s="313" t="s">
        <v>337</v>
      </c>
      <c r="C28" s="314" t="s">
        <v>21</v>
      </c>
      <c r="D28" s="315">
        <f t="shared" ref="D28:D29" si="17">H28+I28</f>
        <v>0</v>
      </c>
      <c r="E28" s="315">
        <f t="shared" ref="E28:E29" si="18">J28+L28+M28+N28+O28+P28+Q28+S28+W28+X28</f>
        <v>0</v>
      </c>
      <c r="F28" s="315"/>
      <c r="G28" s="322">
        <f t="shared" si="16"/>
        <v>0</v>
      </c>
      <c r="H28" s="315"/>
      <c r="I28" s="315"/>
      <c r="J28" s="315"/>
      <c r="K28" s="315"/>
      <c r="L28" s="315"/>
      <c r="M28" s="315"/>
      <c r="N28" s="315"/>
      <c r="O28" s="315"/>
      <c r="P28" s="315"/>
      <c r="Q28" s="315"/>
      <c r="R28" s="315"/>
      <c r="S28" s="315"/>
      <c r="T28" s="315"/>
      <c r="U28" s="315"/>
      <c r="V28" s="315"/>
      <c r="W28" s="316"/>
      <c r="X28" s="316"/>
    </row>
    <row r="29" spans="1:24" s="317" customFormat="1" ht="13" x14ac:dyDescent="0.3">
      <c r="A29" s="312">
        <v>21</v>
      </c>
      <c r="B29" s="313" t="s">
        <v>338</v>
      </c>
      <c r="C29" s="314" t="s">
        <v>21</v>
      </c>
      <c r="D29" s="315">
        <f t="shared" si="17"/>
        <v>0</v>
      </c>
      <c r="E29" s="315">
        <f t="shared" si="18"/>
        <v>0</v>
      </c>
      <c r="F29" s="315">
        <v>50000</v>
      </c>
      <c r="G29" s="322">
        <f t="shared" ref="G29" si="19">SUM(D29:F29)</f>
        <v>50000</v>
      </c>
      <c r="H29" s="315"/>
      <c r="I29" s="315"/>
      <c r="J29" s="315"/>
      <c r="K29" s="315"/>
      <c r="L29" s="315"/>
      <c r="M29" s="315"/>
      <c r="N29" s="315"/>
      <c r="O29" s="315"/>
      <c r="P29" s="315"/>
      <c r="Q29" s="315"/>
      <c r="R29" s="315"/>
      <c r="S29" s="315"/>
      <c r="T29" s="315"/>
      <c r="U29" s="315"/>
      <c r="V29" s="315"/>
      <c r="W29" s="316"/>
      <c r="X29" s="316"/>
    </row>
    <row r="30" spans="1:24" s="317" customFormat="1" ht="13" x14ac:dyDescent="0.3">
      <c r="A30" s="312">
        <v>22</v>
      </c>
      <c r="B30" s="313" t="s">
        <v>339</v>
      </c>
      <c r="C30" s="314" t="s">
        <v>21</v>
      </c>
      <c r="D30" s="315">
        <f>SUM(D31:D50)</f>
        <v>22800191</v>
      </c>
      <c r="E30" s="315">
        <f>SUM(E31:E50)</f>
        <v>3837566</v>
      </c>
      <c r="F30" s="315">
        <f t="shared" ref="F30" si="20">SUM(F31:F50)</f>
        <v>5362280.49</v>
      </c>
      <c r="G30" s="315">
        <f>SUM(G31:G50)</f>
        <v>32000037.489999998</v>
      </c>
      <c r="H30" s="315">
        <f>SUM(H31:H50)</f>
        <v>20039761</v>
      </c>
      <c r="I30" s="315">
        <f>SUM(I31:I50)</f>
        <v>2760430</v>
      </c>
      <c r="J30" s="315">
        <f>SUM(J31:J50)</f>
        <v>0</v>
      </c>
      <c r="K30" s="315">
        <f>SUM(K31:K50)</f>
        <v>0</v>
      </c>
      <c r="L30" s="315">
        <f t="shared" ref="L30:X30" si="21">SUM(L31:L50)</f>
        <v>0</v>
      </c>
      <c r="M30" s="315">
        <f t="shared" si="21"/>
        <v>0</v>
      </c>
      <c r="N30" s="315">
        <f t="shared" si="21"/>
        <v>2141358</v>
      </c>
      <c r="O30" s="315">
        <f t="shared" si="21"/>
        <v>0</v>
      </c>
      <c r="P30" s="315">
        <f t="shared" si="21"/>
        <v>0</v>
      </c>
      <c r="Q30" s="315">
        <f t="shared" si="21"/>
        <v>0</v>
      </c>
      <c r="R30" s="315">
        <f t="shared" si="21"/>
        <v>0</v>
      </c>
      <c r="S30" s="315">
        <f t="shared" si="21"/>
        <v>0</v>
      </c>
      <c r="T30" s="315">
        <f t="shared" si="21"/>
        <v>0</v>
      </c>
      <c r="U30" s="315">
        <f t="shared" si="21"/>
        <v>0</v>
      </c>
      <c r="V30" s="315">
        <f t="shared" si="21"/>
        <v>0</v>
      </c>
      <c r="W30" s="316">
        <f t="shared" si="21"/>
        <v>1696208</v>
      </c>
      <c r="X30" s="316">
        <f t="shared" si="21"/>
        <v>0</v>
      </c>
    </row>
    <row r="31" spans="1:24" s="317" customFormat="1" ht="13" x14ac:dyDescent="0.3">
      <c r="A31" s="324">
        <v>23</v>
      </c>
      <c r="B31" s="325" t="s">
        <v>340</v>
      </c>
      <c r="C31" s="326">
        <v>221</v>
      </c>
      <c r="D31" s="332">
        <f t="shared" ref="D31:D49" si="22">H31+I31</f>
        <v>219090</v>
      </c>
      <c r="E31" s="332">
        <f t="shared" ref="E31:E49" si="23">J31+L31+M31+N31+O31+P31+Q31+S31+W31+X31</f>
        <v>0</v>
      </c>
      <c r="F31" s="322">
        <v>961</v>
      </c>
      <c r="G31" s="322">
        <f>SUM(D31:F31)</f>
        <v>220051</v>
      </c>
      <c r="H31" s="322">
        <v>205560</v>
      </c>
      <c r="I31" s="332">
        <v>13530</v>
      </c>
      <c r="J31" s="332"/>
      <c r="K31" s="332"/>
      <c r="L31" s="332"/>
      <c r="M31" s="332"/>
      <c r="N31" s="332"/>
      <c r="O31" s="332"/>
      <c r="P31" s="332"/>
      <c r="Q31" s="332"/>
      <c r="R31" s="332"/>
      <c r="S31" s="332"/>
      <c r="T31" s="332"/>
      <c r="U31" s="332"/>
      <c r="V31" s="332"/>
      <c r="W31" s="333"/>
      <c r="X31" s="333"/>
    </row>
    <row r="32" spans="1:24" s="317" customFormat="1" ht="13" x14ac:dyDescent="0.3">
      <c r="A32" s="324">
        <v>24</v>
      </c>
      <c r="B32" s="325" t="s">
        <v>341</v>
      </c>
      <c r="C32" s="326">
        <v>223</v>
      </c>
      <c r="D32" s="332">
        <f t="shared" si="22"/>
        <v>11039128.630000001</v>
      </c>
      <c r="E32" s="332">
        <f t="shared" si="23"/>
        <v>60000</v>
      </c>
      <c r="F32" s="334"/>
      <c r="G32" s="322">
        <f t="shared" ref="G32:G50" si="24">SUM(D32:F32)</f>
        <v>11099128.630000001</v>
      </c>
      <c r="H32" s="322">
        <v>10218828.630000001</v>
      </c>
      <c r="I32" s="322">
        <v>820300</v>
      </c>
      <c r="J32" s="332"/>
      <c r="K32" s="332"/>
      <c r="L32" s="332"/>
      <c r="M32" s="332"/>
      <c r="N32" s="332">
        <v>60000</v>
      </c>
      <c r="O32" s="332"/>
      <c r="P32" s="332"/>
      <c r="Q32" s="332"/>
      <c r="R32" s="332"/>
      <c r="S32" s="332"/>
      <c r="T32" s="332"/>
      <c r="U32" s="332"/>
      <c r="V32" s="332"/>
      <c r="W32" s="333"/>
      <c r="X32" s="333"/>
    </row>
    <row r="33" spans="1:24" s="317" customFormat="1" ht="13" x14ac:dyDescent="0.3">
      <c r="A33" s="324">
        <v>25</v>
      </c>
      <c r="B33" s="325" t="s">
        <v>341</v>
      </c>
      <c r="C33" s="326">
        <v>223</v>
      </c>
      <c r="D33" s="322">
        <f>H33+I33</f>
        <v>1163511.3700000001</v>
      </c>
      <c r="E33" s="332">
        <f t="shared" si="23"/>
        <v>0</v>
      </c>
      <c r="F33" s="322">
        <v>550000</v>
      </c>
      <c r="G33" s="322">
        <f>SUM(D33:F33)</f>
        <v>1713511.37</v>
      </c>
      <c r="H33" s="322">
        <v>1163511.3700000001</v>
      </c>
      <c r="I33" s="322"/>
      <c r="J33" s="332"/>
      <c r="K33" s="332"/>
      <c r="L33" s="332"/>
      <c r="M33" s="332"/>
      <c r="N33" s="322"/>
      <c r="O33" s="332"/>
      <c r="P33" s="332"/>
      <c r="Q33" s="332"/>
      <c r="R33" s="332"/>
      <c r="S33" s="332"/>
      <c r="T33" s="332"/>
      <c r="U33" s="332"/>
      <c r="V33" s="332"/>
      <c r="W33" s="333"/>
      <c r="X33" s="333"/>
    </row>
    <row r="34" spans="1:24" s="317" customFormat="1" ht="26" x14ac:dyDescent="0.3">
      <c r="A34" s="324">
        <v>26</v>
      </c>
      <c r="B34" s="325" t="s">
        <v>342</v>
      </c>
      <c r="C34" s="326">
        <v>224</v>
      </c>
      <c r="D34" s="332">
        <f t="shared" si="22"/>
        <v>0</v>
      </c>
      <c r="E34" s="332">
        <f t="shared" si="23"/>
        <v>0</v>
      </c>
      <c r="F34" s="322"/>
      <c r="G34" s="322">
        <f t="shared" si="24"/>
        <v>0</v>
      </c>
      <c r="H34" s="322"/>
      <c r="I34" s="322"/>
      <c r="J34" s="332"/>
      <c r="K34" s="332"/>
      <c r="L34" s="332"/>
      <c r="M34" s="332"/>
      <c r="N34" s="332"/>
      <c r="O34" s="332"/>
      <c r="P34" s="332"/>
      <c r="Q34" s="332"/>
      <c r="R34" s="332"/>
      <c r="S34" s="332"/>
      <c r="T34" s="332"/>
      <c r="U34" s="332"/>
      <c r="V34" s="332"/>
      <c r="W34" s="333"/>
      <c r="X34" s="333"/>
    </row>
    <row r="35" spans="1:24" s="317" customFormat="1" ht="13" x14ac:dyDescent="0.3">
      <c r="A35" s="324">
        <v>27</v>
      </c>
      <c r="B35" s="325" t="s">
        <v>343</v>
      </c>
      <c r="C35" s="326">
        <v>225</v>
      </c>
      <c r="D35" s="332">
        <f t="shared" si="22"/>
        <v>0</v>
      </c>
      <c r="E35" s="332">
        <f t="shared" si="23"/>
        <v>0</v>
      </c>
      <c r="F35" s="322"/>
      <c r="G35" s="322">
        <f t="shared" si="24"/>
        <v>0</v>
      </c>
      <c r="H35" s="322"/>
      <c r="I35" s="322"/>
      <c r="J35" s="332"/>
      <c r="K35" s="332"/>
      <c r="L35" s="332"/>
      <c r="M35" s="332"/>
      <c r="N35" s="332"/>
      <c r="O35" s="332"/>
      <c r="P35" s="332"/>
      <c r="Q35" s="332"/>
      <c r="R35" s="332"/>
      <c r="S35" s="332"/>
      <c r="T35" s="332"/>
      <c r="U35" s="332"/>
      <c r="V35" s="332"/>
      <c r="W35" s="333"/>
      <c r="X35" s="333"/>
    </row>
    <row r="36" spans="1:24" s="317" customFormat="1" ht="13" x14ac:dyDescent="0.3">
      <c r="A36" s="324">
        <v>28</v>
      </c>
      <c r="B36" s="325" t="s">
        <v>344</v>
      </c>
      <c r="C36" s="326">
        <v>226</v>
      </c>
      <c r="D36" s="332">
        <f t="shared" si="22"/>
        <v>0</v>
      </c>
      <c r="E36" s="332">
        <f t="shared" si="23"/>
        <v>0</v>
      </c>
      <c r="F36" s="322">
        <v>338616.15</v>
      </c>
      <c r="G36" s="322">
        <f t="shared" si="24"/>
        <v>338616.15</v>
      </c>
      <c r="H36" s="322"/>
      <c r="I36" s="322"/>
      <c r="J36" s="332"/>
      <c r="K36" s="332"/>
      <c r="L36" s="332"/>
      <c r="M36" s="332"/>
      <c r="N36" s="332"/>
      <c r="O36" s="332"/>
      <c r="P36" s="332"/>
      <c r="Q36" s="332"/>
      <c r="R36" s="332"/>
      <c r="S36" s="332"/>
      <c r="T36" s="332"/>
      <c r="U36" s="332"/>
      <c r="V36" s="332"/>
      <c r="W36" s="333"/>
      <c r="X36" s="333"/>
    </row>
    <row r="37" spans="1:24" s="317" customFormat="1" ht="13" x14ac:dyDescent="0.3">
      <c r="A37" s="324">
        <v>29</v>
      </c>
      <c r="B37" s="325" t="s">
        <v>345</v>
      </c>
      <c r="C37" s="326">
        <v>225</v>
      </c>
      <c r="D37" s="322">
        <f>H37+I37</f>
        <v>1564352</v>
      </c>
      <c r="E37" s="332">
        <f t="shared" si="23"/>
        <v>0</v>
      </c>
      <c r="F37" s="322">
        <v>218298.09</v>
      </c>
      <c r="G37" s="322">
        <f>SUM(D37:F37)</f>
        <v>1782650.09</v>
      </c>
      <c r="H37" s="322">
        <v>1330983</v>
      </c>
      <c r="I37" s="322">
        <v>233369</v>
      </c>
      <c r="J37" s="332"/>
      <c r="K37" s="332"/>
      <c r="L37" s="332"/>
      <c r="M37" s="332"/>
      <c r="N37" s="332"/>
      <c r="O37" s="332"/>
      <c r="P37" s="332"/>
      <c r="Q37" s="332"/>
      <c r="R37" s="332"/>
      <c r="S37" s="332"/>
      <c r="T37" s="332"/>
      <c r="U37" s="332"/>
      <c r="V37" s="332"/>
      <c r="W37" s="333"/>
      <c r="X37" s="333"/>
    </row>
    <row r="38" spans="1:24" s="317" customFormat="1" ht="13" x14ac:dyDescent="0.3">
      <c r="A38" s="324">
        <v>30</v>
      </c>
      <c r="B38" s="325" t="s">
        <v>325</v>
      </c>
      <c r="C38" s="326">
        <v>226</v>
      </c>
      <c r="D38" s="332">
        <f t="shared" si="22"/>
        <v>1742017</v>
      </c>
      <c r="E38" s="322">
        <f>J38+L38+M38+N38+O38+P38+Q38+S38+W38+X38</f>
        <v>1075158</v>
      </c>
      <c r="F38" s="322">
        <v>599401.91</v>
      </c>
      <c r="G38" s="322">
        <f t="shared" si="24"/>
        <v>3416576.91</v>
      </c>
      <c r="H38" s="322">
        <v>1561861</v>
      </c>
      <c r="I38" s="322">
        <v>180156</v>
      </c>
      <c r="J38" s="332"/>
      <c r="K38" s="332"/>
      <c r="L38" s="332"/>
      <c r="M38" s="332"/>
      <c r="N38" s="322">
        <v>1075158</v>
      </c>
      <c r="O38" s="332"/>
      <c r="P38" s="332"/>
      <c r="Q38" s="332"/>
      <c r="R38" s="332"/>
      <c r="S38" s="332"/>
      <c r="T38" s="332"/>
      <c r="U38" s="332"/>
      <c r="V38" s="332"/>
      <c r="W38" s="333"/>
      <c r="X38" s="333"/>
    </row>
    <row r="39" spans="1:24" s="317" customFormat="1" ht="13" x14ac:dyDescent="0.3">
      <c r="A39" s="324">
        <v>31</v>
      </c>
      <c r="B39" s="325" t="s">
        <v>346</v>
      </c>
      <c r="C39" s="326">
        <v>227</v>
      </c>
      <c r="D39" s="322">
        <f>H39+I39</f>
        <v>0</v>
      </c>
      <c r="E39" s="332">
        <f>J39+L39+M39+N39+O39+P39+Q39+S39+W39+X39</f>
        <v>0</v>
      </c>
      <c r="F39" s="322"/>
      <c r="G39" s="322">
        <f t="shared" si="24"/>
        <v>0</v>
      </c>
      <c r="H39" s="322"/>
      <c r="I39" s="322"/>
      <c r="J39" s="332"/>
      <c r="K39" s="332"/>
      <c r="L39" s="332"/>
      <c r="M39" s="332"/>
      <c r="N39" s="332"/>
      <c r="O39" s="332"/>
      <c r="P39" s="332"/>
      <c r="Q39" s="332"/>
      <c r="R39" s="332"/>
      <c r="S39" s="332"/>
      <c r="T39" s="332"/>
      <c r="U39" s="332"/>
      <c r="V39" s="332"/>
      <c r="W39" s="333"/>
      <c r="X39" s="333"/>
    </row>
    <row r="40" spans="1:24" s="317" customFormat="1" ht="13" x14ac:dyDescent="0.3">
      <c r="A40" s="324">
        <v>32</v>
      </c>
      <c r="B40" s="325" t="s">
        <v>347</v>
      </c>
      <c r="C40" s="326">
        <v>228</v>
      </c>
      <c r="D40" s="322">
        <f>H40+I40</f>
        <v>0</v>
      </c>
      <c r="E40" s="322">
        <f>J40+L40+M40+N40+O40+P40+Q40+S40+W40+X40+K40</f>
        <v>0</v>
      </c>
      <c r="F40" s="322"/>
      <c r="G40" s="322">
        <f t="shared" si="24"/>
        <v>0</v>
      </c>
      <c r="H40" s="322"/>
      <c r="I40" s="322"/>
      <c r="J40" s="332"/>
      <c r="K40" s="332"/>
      <c r="L40" s="322"/>
      <c r="M40" s="332"/>
      <c r="N40" s="332"/>
      <c r="O40" s="332"/>
      <c r="P40" s="332"/>
      <c r="Q40" s="332"/>
      <c r="R40" s="332"/>
      <c r="S40" s="332"/>
      <c r="T40" s="332"/>
      <c r="U40" s="332"/>
      <c r="V40" s="332"/>
      <c r="W40" s="333"/>
      <c r="X40" s="333"/>
    </row>
    <row r="41" spans="1:24" s="317" customFormat="1" ht="34.25" customHeight="1" x14ac:dyDescent="0.3">
      <c r="A41" s="324">
        <v>33</v>
      </c>
      <c r="B41" s="325" t="s">
        <v>348</v>
      </c>
      <c r="C41" s="326">
        <v>229</v>
      </c>
      <c r="D41" s="332">
        <f t="shared" si="22"/>
        <v>0</v>
      </c>
      <c r="E41" s="332">
        <f t="shared" si="23"/>
        <v>0</v>
      </c>
      <c r="F41" s="322"/>
      <c r="G41" s="322">
        <f t="shared" si="24"/>
        <v>0</v>
      </c>
      <c r="H41" s="322"/>
      <c r="I41" s="322"/>
      <c r="J41" s="332"/>
      <c r="K41" s="332"/>
      <c r="L41" s="332"/>
      <c r="M41" s="332"/>
      <c r="N41" s="332"/>
      <c r="O41" s="332"/>
      <c r="P41" s="332"/>
      <c r="Q41" s="332"/>
      <c r="R41" s="332"/>
      <c r="S41" s="332"/>
      <c r="T41" s="332"/>
      <c r="U41" s="332"/>
      <c r="V41" s="332"/>
      <c r="W41" s="333"/>
      <c r="X41" s="333"/>
    </row>
    <row r="42" spans="1:24" s="317" customFormat="1" ht="13" x14ac:dyDescent="0.3">
      <c r="A42" s="324">
        <v>34</v>
      </c>
      <c r="B42" s="325" t="s">
        <v>349</v>
      </c>
      <c r="C42" s="326">
        <v>310</v>
      </c>
      <c r="D42" s="322">
        <f>H42+I42</f>
        <v>0</v>
      </c>
      <c r="E42" s="332">
        <f>J42+L42+M42+N42+O42+P42+Q42+S42+W42+X42+U42+T42+V42</f>
        <v>0</v>
      </c>
      <c r="F42" s="322">
        <v>1729074.08</v>
      </c>
      <c r="G42" s="322">
        <f>SUM(D42:F42)</f>
        <v>1729074.08</v>
      </c>
      <c r="H42" s="322"/>
      <c r="I42" s="322"/>
      <c r="J42" s="332"/>
      <c r="K42" s="332"/>
      <c r="L42" s="332"/>
      <c r="M42" s="332"/>
      <c r="N42" s="332"/>
      <c r="O42" s="332"/>
      <c r="P42" s="332"/>
      <c r="Q42" s="332"/>
      <c r="R42" s="332"/>
      <c r="S42" s="332"/>
      <c r="T42" s="332"/>
      <c r="U42" s="332"/>
      <c r="V42" s="332"/>
      <c r="W42" s="333"/>
      <c r="X42" s="333"/>
    </row>
    <row r="43" spans="1:24" s="317" customFormat="1" ht="45.65" customHeight="1" x14ac:dyDescent="0.3">
      <c r="A43" s="324">
        <v>35</v>
      </c>
      <c r="B43" s="325" t="s">
        <v>350</v>
      </c>
      <c r="C43" s="326">
        <v>341</v>
      </c>
      <c r="D43" s="332">
        <f t="shared" si="22"/>
        <v>53920</v>
      </c>
      <c r="E43" s="332">
        <f t="shared" si="23"/>
        <v>0</v>
      </c>
      <c r="F43" s="322"/>
      <c r="G43" s="322">
        <f t="shared" si="24"/>
        <v>53920</v>
      </c>
      <c r="H43" s="322">
        <v>53920</v>
      </c>
      <c r="I43" s="322"/>
      <c r="J43" s="332"/>
      <c r="K43" s="332"/>
      <c r="L43" s="332"/>
      <c r="M43" s="332"/>
      <c r="N43" s="332"/>
      <c r="O43" s="332"/>
      <c r="P43" s="332"/>
      <c r="Q43" s="332"/>
      <c r="R43" s="332"/>
      <c r="S43" s="332"/>
      <c r="T43" s="332"/>
      <c r="U43" s="332"/>
      <c r="V43" s="332"/>
      <c r="W43" s="333"/>
      <c r="X43" s="333"/>
    </row>
    <row r="44" spans="1:24" s="317" customFormat="1" ht="13" x14ac:dyDescent="0.3">
      <c r="A44" s="324">
        <v>36</v>
      </c>
      <c r="B44" s="325" t="s">
        <v>351</v>
      </c>
      <c r="C44" s="326">
        <v>342</v>
      </c>
      <c r="D44" s="332">
        <f t="shared" si="22"/>
        <v>2267739</v>
      </c>
      <c r="E44" s="332">
        <f t="shared" si="23"/>
        <v>2702408</v>
      </c>
      <c r="F44" s="322"/>
      <c r="G44" s="322">
        <f t="shared" si="24"/>
        <v>4970147</v>
      </c>
      <c r="H44" s="322">
        <v>1800000</v>
      </c>
      <c r="I44" s="322">
        <v>467739</v>
      </c>
      <c r="J44" s="332"/>
      <c r="K44" s="332"/>
      <c r="L44" s="332"/>
      <c r="M44" s="332"/>
      <c r="N44" s="322">
        <v>1006200</v>
      </c>
      <c r="O44" s="332"/>
      <c r="P44" s="332"/>
      <c r="Q44" s="332"/>
      <c r="R44" s="332"/>
      <c r="S44" s="332"/>
      <c r="T44" s="332"/>
      <c r="U44" s="332"/>
      <c r="V44" s="332"/>
      <c r="W44" s="327">
        <v>1696208</v>
      </c>
      <c r="X44" s="333"/>
    </row>
    <row r="45" spans="1:24" s="317" customFormat="1" ht="13" x14ac:dyDescent="0.3">
      <c r="A45" s="324">
        <v>37</v>
      </c>
      <c r="B45" s="325" t="s">
        <v>352</v>
      </c>
      <c r="C45" s="326">
        <v>343</v>
      </c>
      <c r="D45" s="332">
        <f t="shared" si="22"/>
        <v>310519</v>
      </c>
      <c r="E45" s="332">
        <f t="shared" si="23"/>
        <v>0</v>
      </c>
      <c r="F45" s="322"/>
      <c r="G45" s="322">
        <f t="shared" si="24"/>
        <v>310519</v>
      </c>
      <c r="H45" s="322">
        <v>293320</v>
      </c>
      <c r="I45" s="322">
        <v>17199</v>
      </c>
      <c r="J45" s="332"/>
      <c r="K45" s="332"/>
      <c r="L45" s="332"/>
      <c r="M45" s="332"/>
      <c r="N45" s="332"/>
      <c r="O45" s="332"/>
      <c r="P45" s="332"/>
      <c r="Q45" s="332"/>
      <c r="R45" s="332"/>
      <c r="S45" s="332"/>
      <c r="T45" s="332"/>
      <c r="U45" s="332"/>
      <c r="V45" s="332"/>
      <c r="W45" s="333"/>
      <c r="X45" s="333"/>
    </row>
    <row r="46" spans="1:24" s="317" customFormat="1" ht="13" x14ac:dyDescent="0.3">
      <c r="A46" s="324">
        <v>38</v>
      </c>
      <c r="B46" s="325" t="s">
        <v>353</v>
      </c>
      <c r="C46" s="326">
        <v>344</v>
      </c>
      <c r="D46" s="332">
        <f t="shared" si="22"/>
        <v>470675</v>
      </c>
      <c r="E46" s="332">
        <f t="shared" si="23"/>
        <v>0</v>
      </c>
      <c r="F46" s="322">
        <v>27260</v>
      </c>
      <c r="G46" s="322">
        <f t="shared" si="24"/>
        <v>497935</v>
      </c>
      <c r="H46" s="322">
        <v>463790</v>
      </c>
      <c r="I46" s="322">
        <v>6885</v>
      </c>
      <c r="J46" s="332"/>
      <c r="K46" s="332"/>
      <c r="L46" s="332"/>
      <c r="M46" s="332"/>
      <c r="N46" s="332"/>
      <c r="O46" s="332"/>
      <c r="P46" s="332"/>
      <c r="Q46" s="332"/>
      <c r="R46" s="332"/>
      <c r="S46" s="332"/>
      <c r="T46" s="332"/>
      <c r="U46" s="332"/>
      <c r="V46" s="332"/>
      <c r="W46" s="333"/>
      <c r="X46" s="333"/>
    </row>
    <row r="47" spans="1:24" s="317" customFormat="1" ht="13" x14ac:dyDescent="0.3">
      <c r="A47" s="324">
        <v>39</v>
      </c>
      <c r="B47" s="325" t="s">
        <v>354</v>
      </c>
      <c r="C47" s="326">
        <v>345</v>
      </c>
      <c r="D47" s="332">
        <f t="shared" si="22"/>
        <v>288584</v>
      </c>
      <c r="E47" s="332">
        <f t="shared" si="23"/>
        <v>0</v>
      </c>
      <c r="F47" s="322"/>
      <c r="G47" s="322">
        <f t="shared" si="24"/>
        <v>288584</v>
      </c>
      <c r="H47" s="322">
        <v>288584</v>
      </c>
      <c r="I47" s="322"/>
      <c r="J47" s="332"/>
      <c r="K47" s="332"/>
      <c r="L47" s="332"/>
      <c r="M47" s="332"/>
      <c r="N47" s="332"/>
      <c r="O47" s="332"/>
      <c r="P47" s="332"/>
      <c r="Q47" s="332"/>
      <c r="R47" s="332"/>
      <c r="S47" s="332"/>
      <c r="T47" s="332"/>
      <c r="U47" s="332"/>
      <c r="V47" s="332"/>
      <c r="W47" s="333"/>
      <c r="X47" s="333"/>
    </row>
    <row r="48" spans="1:24" s="317" customFormat="1" ht="13" x14ac:dyDescent="0.3">
      <c r="A48" s="324">
        <v>40</v>
      </c>
      <c r="B48" s="325" t="s">
        <v>355</v>
      </c>
      <c r="C48" s="326">
        <v>346</v>
      </c>
      <c r="D48" s="332">
        <f t="shared" si="22"/>
        <v>3680655</v>
      </c>
      <c r="E48" s="332">
        <f>J48+L48+M48+N48+O48+P48+Q48+S48+W48+X48+T48</f>
        <v>0</v>
      </c>
      <c r="F48" s="322">
        <v>1750392.81</v>
      </c>
      <c r="G48" s="322">
        <f t="shared" si="24"/>
        <v>5431047.8100000005</v>
      </c>
      <c r="H48" s="322">
        <v>2659403</v>
      </c>
      <c r="I48" s="322">
        <v>1021252</v>
      </c>
      <c r="J48" s="332"/>
      <c r="K48" s="332"/>
      <c r="L48" s="332"/>
      <c r="M48" s="332"/>
      <c r="N48" s="332"/>
      <c r="O48" s="332"/>
      <c r="P48" s="332"/>
      <c r="Q48" s="332"/>
      <c r="R48" s="332"/>
      <c r="S48" s="332"/>
      <c r="T48" s="332"/>
      <c r="U48" s="332"/>
      <c r="V48" s="332"/>
      <c r="W48" s="333"/>
      <c r="X48" s="333"/>
    </row>
    <row r="49" spans="1:24" s="317" customFormat="1" ht="36.65" customHeight="1" x14ac:dyDescent="0.3">
      <c r="A49" s="324">
        <v>41</v>
      </c>
      <c r="B49" s="325" t="s">
        <v>356</v>
      </c>
      <c r="C49" s="326">
        <v>349</v>
      </c>
      <c r="D49" s="332">
        <f t="shared" si="22"/>
        <v>0</v>
      </c>
      <c r="E49" s="332">
        <f t="shared" si="23"/>
        <v>0</v>
      </c>
      <c r="F49" s="322">
        <v>148276.45000000001</v>
      </c>
      <c r="G49" s="322">
        <f t="shared" si="24"/>
        <v>148276.45000000001</v>
      </c>
      <c r="H49" s="322"/>
      <c r="I49" s="322"/>
      <c r="J49" s="332"/>
      <c r="K49" s="332"/>
      <c r="L49" s="332"/>
      <c r="M49" s="332"/>
      <c r="N49" s="332"/>
      <c r="O49" s="332"/>
      <c r="P49" s="332"/>
      <c r="Q49" s="332"/>
      <c r="R49" s="332"/>
      <c r="S49" s="332"/>
      <c r="T49" s="332"/>
      <c r="U49" s="332"/>
      <c r="V49" s="332"/>
      <c r="W49" s="333"/>
      <c r="X49" s="333"/>
    </row>
    <row r="50" spans="1:24" s="317" customFormat="1" ht="18.649999999999999" customHeight="1" x14ac:dyDescent="0.3">
      <c r="A50" s="324">
        <v>42</v>
      </c>
      <c r="B50" s="325" t="s">
        <v>327</v>
      </c>
      <c r="C50" s="330"/>
      <c r="D50" s="322"/>
      <c r="E50" s="322"/>
      <c r="F50" s="322"/>
      <c r="G50" s="322">
        <f t="shared" si="24"/>
        <v>0</v>
      </c>
      <c r="H50" s="322"/>
      <c r="I50" s="322"/>
      <c r="J50" s="322"/>
      <c r="K50" s="322"/>
      <c r="L50" s="322"/>
      <c r="M50" s="322"/>
      <c r="N50" s="322"/>
      <c r="O50" s="322"/>
      <c r="P50" s="322"/>
      <c r="Q50" s="322"/>
      <c r="R50" s="322"/>
      <c r="S50" s="322"/>
      <c r="T50" s="322"/>
      <c r="U50" s="322"/>
      <c r="V50" s="322"/>
      <c r="W50" s="327"/>
      <c r="X50" s="327"/>
    </row>
    <row r="51" spans="1:24" x14ac:dyDescent="0.25">
      <c r="B51" s="306"/>
      <c r="C51" s="307"/>
      <c r="D51" s="308"/>
      <c r="E51" s="308"/>
      <c r="F51" s="308"/>
      <c r="G51" s="308"/>
      <c r="H51" s="308"/>
      <c r="I51" s="308"/>
      <c r="J51" s="308"/>
      <c r="K51" s="308"/>
      <c r="L51" s="309"/>
      <c r="M51" s="309"/>
      <c r="N51" s="309"/>
      <c r="O51" s="309"/>
      <c r="P51" s="309"/>
      <c r="Q51" s="309"/>
      <c r="R51" s="309"/>
      <c r="S51" s="309"/>
      <c r="T51" s="309"/>
      <c r="U51" s="309"/>
      <c r="V51" s="309"/>
    </row>
    <row r="52" spans="1:24" s="317" customFormat="1" ht="13" x14ac:dyDescent="0.3">
      <c r="B52" s="335" t="s">
        <v>357</v>
      </c>
      <c r="C52" s="336"/>
      <c r="D52" s="337"/>
      <c r="E52" s="337"/>
      <c r="F52" s="337"/>
      <c r="G52" s="337"/>
      <c r="H52" s="337"/>
      <c r="I52" s="337"/>
      <c r="J52" s="337"/>
      <c r="K52" s="337"/>
      <c r="L52" s="338"/>
      <c r="M52" s="338"/>
      <c r="N52" s="338"/>
      <c r="O52" s="338"/>
      <c r="P52" s="338"/>
      <c r="Q52" s="338"/>
      <c r="R52" s="338"/>
      <c r="S52" s="338"/>
      <c r="T52" s="338"/>
      <c r="U52" s="338"/>
      <c r="V52" s="338"/>
    </row>
    <row r="53" spans="1:24" s="317" customFormat="1" ht="13" x14ac:dyDescent="0.3">
      <c r="B53" s="317" t="s">
        <v>358</v>
      </c>
      <c r="D53" s="338"/>
      <c r="E53" s="338"/>
      <c r="F53" s="338"/>
      <c r="G53" s="339"/>
      <c r="H53" s="338"/>
      <c r="I53" s="338"/>
      <c r="J53" s="338"/>
      <c r="K53" s="338"/>
      <c r="L53" s="338"/>
      <c r="M53" s="338"/>
      <c r="N53" s="338"/>
      <c r="O53" s="338"/>
      <c r="P53" s="338"/>
      <c r="Q53" s="338"/>
      <c r="R53" s="338"/>
      <c r="S53" s="338"/>
      <c r="T53" s="338"/>
      <c r="U53" s="338"/>
      <c r="V53" s="338"/>
    </row>
    <row r="54" spans="1:24" s="317" customFormat="1" ht="13" x14ac:dyDescent="0.3">
      <c r="B54" s="317" t="s">
        <v>359</v>
      </c>
      <c r="G54" s="340"/>
    </row>
    <row r="55" spans="1:24" s="317" customFormat="1" ht="27.65" customHeight="1" x14ac:dyDescent="0.3">
      <c r="G55" s="340"/>
    </row>
    <row r="56" spans="1:24" s="317" customFormat="1" ht="13" x14ac:dyDescent="0.3">
      <c r="B56" s="341" t="s">
        <v>385</v>
      </c>
      <c r="C56" s="342"/>
      <c r="D56" s="342"/>
      <c r="G56" s="342"/>
      <c r="H56" s="343" t="s">
        <v>200</v>
      </c>
      <c r="I56" s="474" t="s">
        <v>386</v>
      </c>
      <c r="J56" s="474"/>
      <c r="K56" s="344"/>
    </row>
    <row r="57" spans="1:24" s="317" customFormat="1" ht="27.65" customHeight="1" x14ac:dyDescent="0.3">
      <c r="B57" s="341"/>
      <c r="C57" s="345"/>
      <c r="D57" s="345"/>
      <c r="G57" s="345"/>
      <c r="H57" s="345" t="s">
        <v>15</v>
      </c>
      <c r="I57" s="467" t="s">
        <v>16</v>
      </c>
      <c r="J57" s="467"/>
      <c r="K57" s="345"/>
    </row>
    <row r="58" spans="1:24" s="317" customFormat="1" ht="13" x14ac:dyDescent="0.3">
      <c r="B58" s="341" t="s">
        <v>176</v>
      </c>
      <c r="C58" s="469" t="s">
        <v>428</v>
      </c>
      <c r="D58" s="469"/>
      <c r="G58" s="342"/>
      <c r="H58" s="344" t="s">
        <v>429</v>
      </c>
      <c r="I58" s="475" t="s">
        <v>384</v>
      </c>
      <c r="J58" s="475"/>
      <c r="K58" s="343"/>
    </row>
    <row r="59" spans="1:24" s="317" customFormat="1" ht="13" x14ac:dyDescent="0.3">
      <c r="B59" s="341"/>
      <c r="C59" s="345" t="s">
        <v>175</v>
      </c>
      <c r="D59" s="345"/>
      <c r="G59" s="345"/>
      <c r="H59" s="345" t="s">
        <v>177</v>
      </c>
      <c r="I59" s="467" t="s">
        <v>178</v>
      </c>
      <c r="J59" s="467"/>
      <c r="K59" s="345"/>
    </row>
    <row r="60" spans="1:24" s="317" customFormat="1" ht="13" x14ac:dyDescent="0.3">
      <c r="B60" s="341"/>
      <c r="C60" s="345"/>
      <c r="D60" s="341"/>
      <c r="E60" s="341"/>
      <c r="F60" s="341"/>
      <c r="G60" s="341"/>
    </row>
    <row r="61" spans="1:24" s="317" customFormat="1" ht="13" x14ac:dyDescent="0.3">
      <c r="B61" s="346" t="s">
        <v>454</v>
      </c>
      <c r="C61" s="346"/>
      <c r="D61" s="341"/>
      <c r="E61" s="341"/>
      <c r="F61" s="341"/>
      <c r="G61" s="341"/>
    </row>
  </sheetData>
  <mergeCells count="15">
    <mergeCell ref="I59:J59"/>
    <mergeCell ref="H5:X5"/>
    <mergeCell ref="C58:D58"/>
    <mergeCell ref="B2:J2"/>
    <mergeCell ref="B3:J3"/>
    <mergeCell ref="F5:F6"/>
    <mergeCell ref="G5:G6"/>
    <mergeCell ref="I56:J56"/>
    <mergeCell ref="I57:J57"/>
    <mergeCell ref="I58:J58"/>
    <mergeCell ref="A5:A6"/>
    <mergeCell ref="B5:B6"/>
    <mergeCell ref="C5:C6"/>
    <mergeCell ref="D5:D6"/>
    <mergeCell ref="E5:E6"/>
  </mergeCells>
  <printOptions horizontalCentered="1" verticalCentered="1"/>
  <pageMargins left="3.937007874015748E-2" right="3.937007874015748E-2" top="3.937007874015748E-2" bottom="3.937007874015748E-2" header="0.31496062992125984" footer="0.31496062992125984"/>
  <pageSetup paperSize="9" scale="3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16</vt:i4>
      </vt:variant>
    </vt:vector>
  </HeadingPairs>
  <TitlesOfParts>
    <vt:vector size="25" baseType="lpstr">
      <vt:lpstr>СВОД стр.1_4</vt:lpstr>
      <vt:lpstr>Госзадание</vt:lpstr>
      <vt:lpstr>Иная субсидия</vt:lpstr>
      <vt:lpstr>Внебюджет</vt:lpstr>
      <vt:lpstr>СВОД стр.5_6</vt:lpstr>
      <vt:lpstr>Госзадание 5,6</vt:lpstr>
      <vt:lpstr>Иная 5,6</vt:lpstr>
      <vt:lpstr>Внебюджет 5,6</vt:lpstr>
      <vt:lpstr>Расшифровка</vt:lpstr>
      <vt:lpstr>Внебюджет!Заголовки_для_печати</vt:lpstr>
      <vt:lpstr>'Внебюджет 5,6'!Заголовки_для_печати</vt:lpstr>
      <vt:lpstr>'Госзадание 5,6'!Заголовки_для_печати</vt:lpstr>
      <vt:lpstr>'Иная 5,6'!Заголовки_для_печати</vt:lpstr>
      <vt:lpstr>'Иная субсидия'!Заголовки_для_печати</vt:lpstr>
      <vt:lpstr>'СВОД стр.1_4'!Заголовки_для_печати</vt:lpstr>
      <vt:lpstr>'СВОД стр.5_6'!Заголовки_для_печати</vt:lpstr>
      <vt:lpstr>Внебюджет!Область_печати</vt:lpstr>
      <vt:lpstr>'Внебюджет 5,6'!Область_печати</vt:lpstr>
      <vt:lpstr>Госзадание!Область_печати</vt:lpstr>
      <vt:lpstr>'Госзадание 5,6'!Область_печати</vt:lpstr>
      <vt:lpstr>'Иная 5,6'!Область_печати</vt:lpstr>
      <vt:lpstr>'Иная субсидия'!Область_печати</vt:lpstr>
      <vt:lpstr>Расшифровка!Область_печати</vt:lpstr>
      <vt:lpstr>'СВОД стр.1_4'!Область_печати</vt:lpstr>
      <vt:lpstr>'СВОД стр.5_6'!Область_печати</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u11</cp:lastModifiedBy>
  <cp:lastPrinted>2021-02-02T23:58:12Z</cp:lastPrinted>
  <dcterms:created xsi:type="dcterms:W3CDTF">2011-01-11T10:25:48Z</dcterms:created>
  <dcterms:modified xsi:type="dcterms:W3CDTF">2021-02-03T00:03:17Z</dcterms:modified>
</cp:coreProperties>
</file>